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8700" activeTab="0"/>
  </bookViews>
  <sheets>
    <sheet name="Load Calculation" sheetId="1" r:id="rId1"/>
    <sheet name="R-Values" sheetId="2" r:id="rId2"/>
    <sheet name="Design Temperatures" sheetId="3" r:id="rId3"/>
  </sheets>
  <definedNames>
    <definedName name="_xlnm.Print_Area" localSheetId="0">'Load Calculation'!$A$1:$Q$34</definedName>
  </definedNames>
  <calcPr fullCalcOnLoad="1"/>
</workbook>
</file>

<file path=xl/comments1.xml><?xml version="1.0" encoding="utf-8"?>
<comments xmlns="http://schemas.openxmlformats.org/spreadsheetml/2006/main">
  <authors>
    <author>Sean Donohue</author>
    <author>Larry Walsh</author>
    <author>js</author>
  </authors>
  <commentList>
    <comment ref="B11" authorId="0">
      <text>
        <r>
          <rPr>
            <sz val="10"/>
            <rFont val="Tahoma"/>
            <family val="2"/>
          </rPr>
          <t>Enter the average wall height for each story measured from floor surface of one floor to the floor surface of the floor above.</t>
        </r>
      </text>
    </comment>
    <comment ref="H11" authorId="0">
      <text>
        <r>
          <rPr>
            <sz val="10"/>
            <rFont val="Tahoma"/>
            <family val="2"/>
          </rPr>
          <t>For crawlspaces, enter the height from grade to the top of the floor above.</t>
        </r>
      </text>
    </comment>
    <comment ref="D13" authorId="0">
      <text>
        <r>
          <rPr>
            <sz val="10"/>
            <rFont val="Tahoma"/>
            <family val="2"/>
          </rPr>
          <t>The foundation wall surface area that is in contact with soil.  Calculated for you.</t>
        </r>
      </text>
    </comment>
    <comment ref="H13" authorId="0">
      <text>
        <r>
          <rPr>
            <sz val="10"/>
            <rFont val="Tahoma"/>
            <family val="2"/>
          </rPr>
          <t>These cells are locked in order to verify proper sum of areas.  If you get a negative number, your areas do not match the perimeter times wall height.</t>
        </r>
      </text>
    </comment>
    <comment ref="J13" authorId="0">
      <text>
        <r>
          <rPr>
            <sz val="10"/>
            <rFont val="Tahoma"/>
            <family val="2"/>
          </rPr>
          <t>These cells are locked in order to verify proper sum of areas.  If you get a negative number, your areas do not match the perimeter times wall height.</t>
        </r>
      </text>
    </comment>
    <comment ref="D14" authorId="0">
      <text>
        <r>
          <rPr>
            <sz val="10"/>
            <rFont val="Tahoma"/>
            <family val="2"/>
          </rPr>
          <t>Enter the foundation wall surface area in contact with outside air.</t>
        </r>
      </text>
    </comment>
    <comment ref="L15" authorId="1">
      <text>
        <r>
          <rPr>
            <sz val="8"/>
            <rFont val="Tahoma"/>
            <family val="0"/>
          </rPr>
          <t xml:space="preserve">These cells are locked in order to verify proper sum of areas.  If you get a negative number, your areas do not match the perimeter times wall height.
</t>
        </r>
      </text>
    </comment>
    <comment ref="N15" authorId="1">
      <text>
        <r>
          <rPr>
            <sz val="8"/>
            <rFont val="Tahoma"/>
            <family val="0"/>
          </rPr>
          <t xml:space="preserve">These cells are locked in order to verify proper sum of areas.  If you get a negative number, your areas do not match the perimeter times wall height.
</t>
        </r>
      </text>
    </comment>
    <comment ref="B19" authorId="0">
      <text>
        <r>
          <rPr>
            <sz val="10"/>
            <rFont val="Tahoma"/>
            <family val="2"/>
          </rPr>
          <t>Include any doors than have less than 50% glazing.</t>
        </r>
      </text>
    </comment>
    <comment ref="B20" authorId="0">
      <text>
        <r>
          <rPr>
            <sz val="10"/>
            <rFont val="Tahoma"/>
            <family val="2"/>
          </rPr>
          <t>Assumes insulation at the ceiling joist or bottom chord of trusses.  Enter the flat area of the entire ceiling, including any skylights.</t>
        </r>
      </text>
    </comment>
    <comment ref="I20" authorId="0">
      <text>
        <r>
          <rPr>
            <sz val="10"/>
            <rFont val="Tahoma"/>
            <family val="2"/>
          </rPr>
          <t>A crawlspace does not have a roof, it has a floor over it.  Enter any floor insulation values in floor of the level above.</t>
        </r>
      </text>
    </comment>
    <comment ref="B22" authorId="0">
      <text>
        <r>
          <rPr>
            <sz val="10"/>
            <rFont val="Tahoma"/>
            <family val="2"/>
          </rPr>
          <t>Assumes rafter or scissor truss construction.  Enter the flat area of the entire roof, including any skylights.  Pitch is taken into account in the next row.</t>
        </r>
      </text>
    </comment>
    <comment ref="B23" authorId="0">
      <text>
        <r>
          <rPr>
            <sz val="10"/>
            <rFont val="Tahoma"/>
            <family val="2"/>
          </rPr>
          <t>Enter the pitch of the INTERIOR surface of a cathedral or vaulted ceiling.  This is the vertical RISE for a horizontal RUN of 12.</t>
        </r>
      </text>
    </comment>
    <comment ref="B25" authorId="0">
      <text>
        <r>
          <rPr>
            <sz val="10"/>
            <rFont val="Tahoma"/>
            <family val="2"/>
          </rPr>
          <t>Enter the foor area incontact with the earth</t>
        </r>
      </text>
    </comment>
    <comment ref="B26" authorId="0">
      <text>
        <r>
          <rPr>
            <sz val="10"/>
            <rFont val="Tahoma"/>
            <family val="2"/>
          </rPr>
          <t>These include: Garages, crawlspaces and similar construction where the floor is over unheated but enclosed construction.</t>
        </r>
      </text>
    </comment>
    <comment ref="P27" authorId="0">
      <text>
        <r>
          <rPr>
            <sz val="10"/>
            <rFont val="Tahoma"/>
            <family val="2"/>
          </rPr>
          <t>This is the summary that should appear on the Heat Loss Certificate.</t>
        </r>
      </text>
    </comment>
    <comment ref="F31" authorId="0">
      <text>
        <r>
          <rPr>
            <sz val="10"/>
            <rFont val="Tahoma"/>
            <family val="2"/>
          </rPr>
          <t>This information is usually listed on the appliance, or available from the supplier.  This value cannot be lower than 80%.</t>
        </r>
      </text>
    </comment>
    <comment ref="P31" authorId="0">
      <text>
        <r>
          <rPr>
            <sz val="10"/>
            <rFont val="Tahoma"/>
            <family val="2"/>
          </rPr>
          <t>This is the minimum heat input required to meet the heat loss as calculated.</t>
        </r>
      </text>
    </comment>
    <comment ref="D15" authorId="2">
      <text>
        <r>
          <rPr>
            <b/>
            <sz val="8"/>
            <rFont val="Tahoma"/>
            <family val="0"/>
          </rPr>
          <t>Primariy Wall calculated for you</t>
        </r>
      </text>
    </comment>
  </commentList>
</comments>
</file>

<file path=xl/sharedStrings.xml><?xml version="1.0" encoding="utf-8"?>
<sst xmlns="http://schemas.openxmlformats.org/spreadsheetml/2006/main" count="383" uniqueCount="350">
  <si>
    <t>Directions:</t>
  </si>
  <si>
    <t>Enter or modify information in the</t>
  </si>
  <si>
    <t>blue</t>
  </si>
  <si>
    <t>cells only.  All other cells are locked.</t>
  </si>
  <si>
    <t>For further direction, cells with a red triangle offer additional comments when the cursor is placed over the cell.</t>
  </si>
  <si>
    <t>When finished, print this form and attach it to your plans for review.</t>
  </si>
  <si>
    <t>Date:</t>
  </si>
  <si>
    <t>Space under consideration</t>
  </si>
  <si>
    <t>Crawlspace</t>
  </si>
  <si>
    <t>Basement</t>
  </si>
  <si>
    <t>Main Floor</t>
  </si>
  <si>
    <t>Upper Floor</t>
  </si>
  <si>
    <t>Running perimeter of exterior wall (feet)</t>
  </si>
  <si>
    <t>Floor area (square feet)</t>
  </si>
  <si>
    <t>Wall height (feet)</t>
  </si>
  <si>
    <t>TYPE OF EXPOSURE</t>
  </si>
  <si>
    <t>Material</t>
  </si>
  <si>
    <t>R</t>
  </si>
  <si>
    <t>U</t>
  </si>
  <si>
    <t>Area</t>
  </si>
  <si>
    <t>BTU/hr</t>
  </si>
  <si>
    <t>Net exposed walls</t>
  </si>
  <si>
    <t>A.</t>
  </si>
  <si>
    <t>Concrete earth</t>
  </si>
  <si>
    <t>B.</t>
  </si>
  <si>
    <t>Concrete air</t>
  </si>
  <si>
    <t>C.</t>
  </si>
  <si>
    <t>D.</t>
  </si>
  <si>
    <t>Windows and Glass doors</t>
  </si>
  <si>
    <t>E.</t>
  </si>
  <si>
    <t>G.</t>
  </si>
  <si>
    <t>Glass door</t>
  </si>
  <si>
    <t>Solid doors</t>
  </si>
  <si>
    <t>H.</t>
  </si>
  <si>
    <t>I.</t>
  </si>
  <si>
    <t>Flat ceiling</t>
  </si>
  <si>
    <t>Skylights</t>
  </si>
  <si>
    <t>J.</t>
  </si>
  <si>
    <t>8a</t>
  </si>
  <si>
    <t>Ia.</t>
  </si>
  <si>
    <t>Sloped ceiling</t>
  </si>
  <si>
    <t>Ja.</t>
  </si>
  <si>
    <t>K.</t>
  </si>
  <si>
    <t>L.</t>
  </si>
  <si>
    <t>Building Envelope Heat Loss</t>
  </si>
  <si>
    <t>Total Heat Loss</t>
  </si>
  <si>
    <t>Efficiency deration</t>
  </si>
  <si>
    <t>Efficiency of heating equipment</t>
  </si>
  <si>
    <t>Input</t>
  </si>
  <si>
    <t>Total Input</t>
  </si>
  <si>
    <t>form release: 12/09/2003</t>
  </si>
  <si>
    <t>Entire Building</t>
  </si>
  <si>
    <t>Calculating Assembly Wall R-Value*</t>
  </si>
  <si>
    <t>Formula: Assembly R-value = 1 / (Assembly U-value) = 1 / (U-studs x % + U-cavity x %)</t>
  </si>
  <si>
    <t>Component</t>
  </si>
  <si>
    <t>R-Value Studs</t>
  </si>
  <si>
    <t>R-Value Cavity</t>
  </si>
  <si>
    <t xml:space="preserve">Assembly R-Value </t>
  </si>
  <si>
    <t>Wall - Outside Air Film</t>
  </si>
  <si>
    <t>Siding - Wood Bevel</t>
  </si>
  <si>
    <t>Plywood Sheathing - 1/2"</t>
  </si>
  <si>
    <t>1/2" Drywall</t>
  </si>
  <si>
    <t>Inside Air Film</t>
  </si>
  <si>
    <t>Percent for 16" o.c. + Additional studs</t>
  </si>
  <si>
    <t>Total Wall Component R-Values</t>
  </si>
  <si>
    <t>Wall Component U-Values</t>
  </si>
  <si>
    <t>Total Wall Assembly R-Value</t>
  </si>
  <si>
    <t>* This example is just for wood frame construction. Steel studs are a more complicated calculation.</t>
  </si>
  <si>
    <t>R-Value Table</t>
  </si>
  <si>
    <t>R/</t>
  </si>
  <si>
    <t>Inch</t>
  </si>
  <si>
    <t>Thickness</t>
  </si>
  <si>
    <t>Insulation Materials</t>
  </si>
  <si>
    <t>Fiberglass Batt</t>
  </si>
  <si>
    <t>3.14-4.30</t>
  </si>
  <si>
    <t>Fiberglass Blown (attic)</t>
  </si>
  <si>
    <t>2.20-4.30</t>
  </si>
  <si>
    <t>Fiberglass Blown (wall)</t>
  </si>
  <si>
    <t>3.70-4.30</t>
  </si>
  <si>
    <t>Rock Wool Batt</t>
  </si>
  <si>
    <t>3.14-4.00</t>
  </si>
  <si>
    <t>Rock Wool Blown (attic)</t>
  </si>
  <si>
    <t>3.10-4.00</t>
  </si>
  <si>
    <t>Rock Wool Blown (wall)</t>
  </si>
  <si>
    <t>Cellulose Blown (attic)</t>
  </si>
  <si>
    <t>Cellulose Blown (wall)</t>
  </si>
  <si>
    <t>Vermiculite</t>
  </si>
  <si>
    <t>Autoclaved Aerated Concrete</t>
  </si>
  <si>
    <t>Urea Terpolymer Foam</t>
  </si>
  <si>
    <t>Rigid Fiberglass (&gt; 4lb/ft3)</t>
  </si>
  <si>
    <t>Expanded Polystyrene (beadboard)</t>
  </si>
  <si>
    <t>Extruded Polystyrene</t>
  </si>
  <si>
    <t>Polyurethane (foamed-in-place)</t>
  </si>
  <si>
    <t>Polyisocyanurate (foil-faced)</t>
  </si>
  <si>
    <t>Construction Materials</t>
  </si>
  <si>
    <t>Concrete Block 4"</t>
  </si>
  <si>
    <t>Concrete Block 8"</t>
  </si>
  <si>
    <t>Concrete Block 12"</t>
  </si>
  <si>
    <t>Brick 4" common</t>
  </si>
  <si>
    <t>Brick 4" face</t>
  </si>
  <si>
    <t>Poured Concrete</t>
  </si>
  <si>
    <t>Soft Wood Lumber</t>
  </si>
  <si>
    <t>   2" nominal (1 1/2")</t>
  </si>
  <si>
    <t>   2x4 (3 1/2")</t>
  </si>
  <si>
    <t>   2x6 (5 1/2")</t>
  </si>
  <si>
    <t>Cedar Logs and Lumber</t>
  </si>
  <si>
    <t>Sheathing Materials</t>
  </si>
  <si>
    <t>Plywood</t>
  </si>
  <si>
    <t>   1/4"</t>
  </si>
  <si>
    <t>   3/8"</t>
  </si>
  <si>
    <t>   1/2"</t>
  </si>
  <si>
    <t>   5/8"</t>
  </si>
  <si>
    <t>   3/4"</t>
  </si>
  <si>
    <t>Fiberboard</t>
  </si>
  <si>
    <t>   25/32"</t>
  </si>
  <si>
    <t>Fiberglass (3/4")</t>
  </si>
  <si>
    <t>   (1")</t>
  </si>
  <si>
    <t>   (1 1/2")</t>
  </si>
  <si>
    <t>Extruded Polystyrene (3/4")</t>
  </si>
  <si>
    <t>Foil-faced Polyisocyanurate</t>
  </si>
  <si>
    <t>   (3/4")</t>
  </si>
  <si>
    <t>Siding Materials</t>
  </si>
  <si>
    <t>Hardboard (1/2")</t>
  </si>
  <si>
    <t>Plywood (5/8")</t>
  </si>
  <si>
    <t>Wood Bevel Lapped</t>
  </si>
  <si>
    <t>Aluminum, Steel, Vinyl</t>
  </si>
  <si>
    <t>   (hollow backed)</t>
  </si>
  <si>
    <t>   (w/ 1/2" Insulating board)</t>
  </si>
  <si>
    <t>Brick 4"</t>
  </si>
  <si>
    <t>Interior Finish Materials</t>
  </si>
  <si>
    <t>Gypsum Board (drywall 1/2")</t>
  </si>
  <si>
    <t>   (5/8")</t>
  </si>
  <si>
    <t>Paneling (3/8")</t>
  </si>
  <si>
    <t>Flooring Materials</t>
  </si>
  <si>
    <t>Particle Board (underlayment)</t>
  </si>
  <si>
    <t>Hardwood Flooring</t>
  </si>
  <si>
    <t>Tile, Linoleum</t>
  </si>
  <si>
    <t>Carpet (fibrous pad)</t>
  </si>
  <si>
    <t>   (rubber pad)</t>
  </si>
  <si>
    <t>Roofing Materials</t>
  </si>
  <si>
    <t>Asphalt Shingles</t>
  </si>
  <si>
    <t>Wood Shingles</t>
  </si>
  <si>
    <t>Windows</t>
  </si>
  <si>
    <t>Single Glass</t>
  </si>
  <si>
    <t>   w/storm</t>
  </si>
  <si>
    <t>Double insulating glass</t>
  </si>
  <si>
    <t>   (3/16") air space</t>
  </si>
  <si>
    <t>   (1/4" air space)</t>
  </si>
  <si>
    <t>   (1/2" air space)</t>
  </si>
  <si>
    <t>   (3/4" air space)</t>
  </si>
  <si>
    <t>   (1/2" w/ Low-E 0.20)</t>
  </si>
  <si>
    <t>   (w/ suspended film)</t>
  </si>
  <si>
    <t>   (w/ 2 suspended films)</t>
  </si>
  <si>
    <t>   (w/ suspended film and low-E)</t>
  </si>
  <si>
    <t>Triple insulating glass</t>
  </si>
  <si>
    <t>   (1/4" air spaces)</t>
  </si>
  <si>
    <t>   (1/2" air spaces)</t>
  </si>
  <si>
    <t>Addition for tight fitting drapes or shades, or closed blinds</t>
  </si>
  <si>
    <t>Doors</t>
  </si>
  <si>
    <t>Wood Hollow Core Flush </t>
  </si>
  <si>
    <t>   (1 3/4")</t>
  </si>
  <si>
    <t>   Solid Core Flush (1 3/4")</t>
  </si>
  <si>
    <t>   Solid Core Flush (2 1/4")</t>
  </si>
  <si>
    <t>   Panel Door w/ 7/16" Panels </t>
  </si>
  <si>
    <t>Storm Door (wood 50% glass)</t>
  </si>
  <si>
    <t>   (metal)</t>
  </si>
  <si>
    <t>Metal Insulating </t>
  </si>
  <si>
    <t>   (2" w/ urethane)</t>
  </si>
  <si>
    <t>Air Films</t>
  </si>
  <si>
    <t>Interior Ceiling</t>
  </si>
  <si>
    <t>Interior Wall</t>
  </si>
  <si>
    <t>Exterior</t>
  </si>
  <si>
    <t>Air Spaces</t>
  </si>
  <si>
    <t>1/2" to 4" approximately</t>
  </si>
  <si>
    <t>State</t>
  </si>
  <si>
    <t>City</t>
  </si>
  <si>
    <t>January</t>
  </si>
  <si>
    <t>July</t>
  </si>
  <si>
    <r>
      <t>Dry Bulb Temperature (</t>
    </r>
    <r>
      <rPr>
        <i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>F</t>
    </r>
    <r>
      <rPr>
        <sz val="8"/>
        <rFont val="Arial"/>
        <family val="2"/>
      </rPr>
      <t>)</t>
    </r>
  </si>
  <si>
    <r>
      <t>Normal Relative Humidity (</t>
    </r>
    <r>
      <rPr>
        <i/>
        <sz val="8"/>
        <rFont val="Arial"/>
        <family val="2"/>
      </rPr>
      <t>%</t>
    </r>
    <r>
      <rPr>
        <sz val="8"/>
        <rFont val="Arial"/>
        <family val="2"/>
      </rPr>
      <t>)</t>
    </r>
  </si>
  <si>
    <t>Alabama</t>
  </si>
  <si>
    <t>Birmingham</t>
  </si>
  <si>
    <t>Mobile</t>
  </si>
  <si>
    <t>Arizona</t>
  </si>
  <si>
    <t>Flagstaff</t>
  </si>
  <si>
    <t>Phoenix</t>
  </si>
  <si>
    <t>Yuma</t>
  </si>
  <si>
    <t>Arkansas</t>
  </si>
  <si>
    <t>Little Rock</t>
  </si>
  <si>
    <t>California</t>
  </si>
  <si>
    <t>Eureka</t>
  </si>
  <si>
    <t>Fresno</t>
  </si>
  <si>
    <t>Los Angeles</t>
  </si>
  <si>
    <t>Sacramento</t>
  </si>
  <si>
    <t>San Diego</t>
  </si>
  <si>
    <t>San Francisco</t>
  </si>
  <si>
    <t>Colorado</t>
  </si>
  <si>
    <t>Denver</t>
  </si>
  <si>
    <t>Grand Junction</t>
  </si>
  <si>
    <t>Pueblo</t>
  </si>
  <si>
    <t>Connecticut</t>
  </si>
  <si>
    <t>New Haven</t>
  </si>
  <si>
    <t>Delaware</t>
  </si>
  <si>
    <t>Wilmington</t>
  </si>
  <si>
    <t>District of Columbia</t>
  </si>
  <si>
    <t>Washington</t>
  </si>
  <si>
    <t>Florida</t>
  </si>
  <si>
    <t>Jacksonville</t>
  </si>
  <si>
    <t>Miami</t>
  </si>
  <si>
    <t>Georgia</t>
  </si>
  <si>
    <t>Atlanta</t>
  </si>
  <si>
    <t>Augusta</t>
  </si>
  <si>
    <t>Savannah</t>
  </si>
  <si>
    <t>Idaho</t>
  </si>
  <si>
    <t>Boise</t>
  </si>
  <si>
    <t>Lewiston</t>
  </si>
  <si>
    <t>Illinois</t>
  </si>
  <si>
    <t>Cairo</t>
  </si>
  <si>
    <t>Chicago</t>
  </si>
  <si>
    <t>Peoria</t>
  </si>
  <si>
    <t>Indiana</t>
  </si>
  <si>
    <t>Fort Wayne</t>
  </si>
  <si>
    <t>Indianapolis</t>
  </si>
  <si>
    <t>Terre Haute</t>
  </si>
  <si>
    <t>Iowa</t>
  </si>
  <si>
    <t>Davenport</t>
  </si>
  <si>
    <t>Sioux City</t>
  </si>
  <si>
    <t>Kansas</t>
  </si>
  <si>
    <t>Dodge City</t>
  </si>
  <si>
    <t>Topeka</t>
  </si>
  <si>
    <t>Kentucky</t>
  </si>
  <si>
    <t>Louisville</t>
  </si>
  <si>
    <t>Louisiana</t>
  </si>
  <si>
    <t>New Orleans</t>
  </si>
  <si>
    <t>Shreveport</t>
  </si>
  <si>
    <t>Maine</t>
  </si>
  <si>
    <t>Portland</t>
  </si>
  <si>
    <t>Maryland</t>
  </si>
  <si>
    <t>Baltimore</t>
  </si>
  <si>
    <t>Massachusetts</t>
  </si>
  <si>
    <t>Boston</t>
  </si>
  <si>
    <t>Michigan</t>
  </si>
  <si>
    <t>Detroit</t>
  </si>
  <si>
    <t>Grand Rapids</t>
  </si>
  <si>
    <t>Minnesota</t>
  </si>
  <si>
    <t>Minneapolis</t>
  </si>
  <si>
    <t>Mississippi</t>
  </si>
  <si>
    <t>Vicksburg</t>
  </si>
  <si>
    <t>Missouri</t>
  </si>
  <si>
    <t>Kansas City</t>
  </si>
  <si>
    <t>St. Louis</t>
  </si>
  <si>
    <t>Montana</t>
  </si>
  <si>
    <t>Billings</t>
  </si>
  <si>
    <t>Butte</t>
  </si>
  <si>
    <t>Nebraska</t>
  </si>
  <si>
    <t>North Platte</t>
  </si>
  <si>
    <t>Omaha</t>
  </si>
  <si>
    <t>Nevada</t>
  </si>
  <si>
    <t>Reno</t>
  </si>
  <si>
    <t>New Hampshire</t>
  </si>
  <si>
    <t>Concord</t>
  </si>
  <si>
    <t>New Jersey</t>
  </si>
  <si>
    <t>Atlantic City</t>
  </si>
  <si>
    <t>Newark</t>
  </si>
  <si>
    <t>Trenton</t>
  </si>
  <si>
    <t>New Mexico</t>
  </si>
  <si>
    <t>Albuquerque</t>
  </si>
  <si>
    <t>New York</t>
  </si>
  <si>
    <t>Albany</t>
  </si>
  <si>
    <t>Buffalo</t>
  </si>
  <si>
    <t>Rochester</t>
  </si>
  <si>
    <t>North Carolina</t>
  </si>
  <si>
    <t>Asheville</t>
  </si>
  <si>
    <t>Raleigh</t>
  </si>
  <si>
    <t>North Dakota</t>
  </si>
  <si>
    <t>Bismarck</t>
  </si>
  <si>
    <t>Ohio</t>
  </si>
  <si>
    <t>Cincinnati</t>
  </si>
  <si>
    <t>Cleveland</t>
  </si>
  <si>
    <t>Columbus</t>
  </si>
  <si>
    <t>Toledo</t>
  </si>
  <si>
    <t>Oklahoma</t>
  </si>
  <si>
    <t>Oklahoma City</t>
  </si>
  <si>
    <t>Oregon</t>
  </si>
  <si>
    <t>Baker</t>
  </si>
  <si>
    <t>Pennsylvania</t>
  </si>
  <si>
    <t>Harrisburg</t>
  </si>
  <si>
    <t>Philadelphia</t>
  </si>
  <si>
    <t>Pittsburgh</t>
  </si>
  <si>
    <t>Scranton</t>
  </si>
  <si>
    <t>Rhode Island</t>
  </si>
  <si>
    <t>Providence</t>
  </si>
  <si>
    <t>South Carolina</t>
  </si>
  <si>
    <t>Charleston</t>
  </si>
  <si>
    <t>Columbia</t>
  </si>
  <si>
    <t>South Dakota</t>
  </si>
  <si>
    <t>Huron</t>
  </si>
  <si>
    <t>Rapid City</t>
  </si>
  <si>
    <t>Tennessee</t>
  </si>
  <si>
    <t>Knoxville</t>
  </si>
  <si>
    <t>Memphis</t>
  </si>
  <si>
    <t>Texas</t>
  </si>
  <si>
    <t>Amarillo</t>
  </si>
  <si>
    <t>Corpus Christi</t>
  </si>
  <si>
    <t>Dallas</t>
  </si>
  <si>
    <t>El Paso</t>
  </si>
  <si>
    <t>Houston</t>
  </si>
  <si>
    <t>San Antonio</t>
  </si>
  <si>
    <t>Utah</t>
  </si>
  <si>
    <t>Salt Lake City</t>
  </si>
  <si>
    <t>Vermont</t>
  </si>
  <si>
    <t>Burlington</t>
  </si>
  <si>
    <t>Virginia</t>
  </si>
  <si>
    <t>Richmond</t>
  </si>
  <si>
    <t>Seattle</t>
  </si>
  <si>
    <t>Walla Walla</t>
  </si>
  <si>
    <t>West Virginia</t>
  </si>
  <si>
    <t>Parkersburg</t>
  </si>
  <si>
    <t>Wisconsin</t>
  </si>
  <si>
    <t>Green Bay</t>
  </si>
  <si>
    <t>Milwaukee</t>
  </si>
  <si>
    <t>Wyoming</t>
  </si>
  <si>
    <t>Cheyenne</t>
  </si>
  <si>
    <t>D</t>
  </si>
  <si>
    <t>Infiltration Heat Loss- Air Change/Hr</t>
  </si>
  <si>
    <t>ACH</t>
  </si>
  <si>
    <t>Earth Temp</t>
  </si>
  <si>
    <t>Deg F</t>
  </si>
  <si>
    <t>See R-value work sheet for values.  DO NOT enter both R and U values.  This worksheet defaults to the R value.  If you want to use the U value, leave the R value empty.</t>
  </si>
  <si>
    <t>Outdoor Dsg Temp</t>
  </si>
  <si>
    <t>Indoor Dsg Temp</t>
  </si>
  <si>
    <t>Gross ceiling</t>
  </si>
  <si>
    <t xml:space="preserve">Window </t>
  </si>
  <si>
    <t>Contractor</t>
  </si>
  <si>
    <t>Job Name/Address</t>
  </si>
  <si>
    <t>Duluth</t>
  </si>
  <si>
    <t>ΔT</t>
  </si>
  <si>
    <t>The values listed in the R and U columns are the most common but should be modified to correspond to building materials actually used.</t>
  </si>
  <si>
    <t xml:space="preserve">Enter the area values in square feet. </t>
  </si>
  <si>
    <t>The Yellow area cells are locked and calculate the residual area.   If these values are negitive, you will get an error message.</t>
  </si>
  <si>
    <t>Include insulation</t>
  </si>
  <si>
    <t>Primary wall mat'l to air</t>
  </si>
  <si>
    <t>Alt. Wall mat'l to air</t>
  </si>
  <si>
    <t>5 1/2" Fiberglass Batt</t>
  </si>
  <si>
    <t>5 1/2" Stud</t>
  </si>
  <si>
    <t>Floors on earth</t>
  </si>
  <si>
    <t>Floors over unheated</t>
  </si>
  <si>
    <t>Ceiling Pitch on 12</t>
  </si>
  <si>
    <t>Heat Loss Calculation Table</t>
  </si>
  <si>
    <t>revised 05/20/09 JRS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</si>
</sst>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\ &quot;BTU/hr&quot;"/>
    <numFmt numFmtId="166" formatCode="#,##0\ \B\t\u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20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thick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medium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2" borderId="0" xfId="0" applyFont="1" applyFill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vertical="top" wrapText="1"/>
      <protection/>
    </xf>
    <xf numFmtId="0" fontId="3" fillId="0" borderId="3" xfId="0" applyFont="1" applyBorder="1" applyAlignment="1" applyProtection="1">
      <alignment horizontal="left" vertical="top" wrapText="1"/>
      <protection/>
    </xf>
    <xf numFmtId="0" fontId="3" fillId="0" borderId="4" xfId="0" applyFont="1" applyBorder="1" applyAlignment="1" applyProtection="1">
      <alignment vertical="top" wrapText="1"/>
      <protection/>
    </xf>
    <xf numFmtId="0" fontId="3" fillId="2" borderId="4" xfId="0" applyFont="1" applyFill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vertical="top" wrapText="1"/>
      <protection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/>
    </xf>
    <xf numFmtId="1" fontId="3" fillId="0" borderId="4" xfId="0" applyNumberFormat="1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left"/>
      <protection/>
    </xf>
    <xf numFmtId="0" fontId="3" fillId="4" borderId="4" xfId="0" applyFont="1" applyFill="1" applyBorder="1" applyAlignment="1" applyProtection="1">
      <alignment vertical="top" wrapText="1"/>
      <protection locked="0"/>
    </xf>
    <xf numFmtId="1" fontId="3" fillId="4" borderId="4" xfId="0" applyNumberFormat="1" applyFont="1" applyFill="1" applyBorder="1" applyAlignment="1" applyProtection="1">
      <alignment vertical="top" wrapText="1"/>
      <protection/>
    </xf>
    <xf numFmtId="0" fontId="3" fillId="4" borderId="2" xfId="0" applyFont="1" applyFill="1" applyBorder="1" applyAlignment="1" applyProtection="1">
      <alignment vertical="top" wrapText="1"/>
      <protection/>
    </xf>
    <xf numFmtId="0" fontId="3" fillId="4" borderId="4" xfId="0" applyFont="1" applyFill="1" applyBorder="1" applyAlignment="1" applyProtection="1">
      <alignment vertical="top" wrapText="1"/>
      <protection/>
    </xf>
    <xf numFmtId="0" fontId="3" fillId="0" borderId="5" xfId="0" applyFont="1" applyBorder="1" applyAlignment="1" applyProtection="1">
      <alignment horizontal="left" vertical="top" wrapText="1"/>
      <protection/>
    </xf>
    <xf numFmtId="0" fontId="3" fillId="0" borderId="6" xfId="0" applyFont="1" applyBorder="1" applyAlignment="1" applyProtection="1">
      <alignment vertical="top" wrapText="1"/>
      <protection/>
    </xf>
    <xf numFmtId="0" fontId="3" fillId="2" borderId="6" xfId="0" applyFont="1" applyFill="1" applyBorder="1" applyAlignment="1" applyProtection="1">
      <alignment vertical="top" wrapText="1"/>
      <protection locked="0"/>
    </xf>
    <xf numFmtId="1" fontId="3" fillId="0" borderId="6" xfId="0" applyNumberFormat="1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7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/>
    </xf>
    <xf numFmtId="0" fontId="13" fillId="5" borderId="8" xfId="0" applyFont="1" applyFill="1" applyBorder="1" applyAlignment="1">
      <alignment wrapText="1"/>
    </xf>
    <xf numFmtId="0" fontId="13" fillId="5" borderId="8" xfId="0" applyFont="1" applyFill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9" fontId="10" fillId="0" borderId="8" xfId="0" applyNumberFormat="1" applyFont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8" fontId="15" fillId="6" borderId="11" xfId="0" applyNumberFormat="1" applyFont="1" applyFill="1" applyBorder="1" applyAlignment="1">
      <alignment horizontal="center" wrapText="1"/>
    </xf>
    <xf numFmtId="18" fontId="15" fillId="7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6" borderId="11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wrapText="1"/>
    </xf>
    <xf numFmtId="18" fontId="15" fillId="7" borderId="12" xfId="0" applyNumberFormat="1" applyFont="1" applyFill="1" applyBorder="1" applyAlignment="1">
      <alignment horizontal="center" wrapText="1"/>
    </xf>
    <xf numFmtId="0" fontId="9" fillId="7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 wrapText="1"/>
      <protection/>
    </xf>
    <xf numFmtId="0" fontId="0" fillId="0" borderId="4" xfId="0" applyFont="1" applyBorder="1" applyAlignment="1" applyProtection="1">
      <alignment vertical="top" wrapText="1"/>
      <protection/>
    </xf>
    <xf numFmtId="0" fontId="0" fillId="0" borderId="1" xfId="0" applyFont="1" applyBorder="1" applyAlignment="1" applyProtection="1">
      <alignment vertical="top" wrapText="1"/>
      <protection/>
    </xf>
    <xf numFmtId="0" fontId="0" fillId="4" borderId="1" xfId="0" applyFont="1" applyFill="1" applyBorder="1" applyAlignment="1" applyProtection="1">
      <alignment vertical="top" wrapText="1"/>
      <protection/>
    </xf>
    <xf numFmtId="0" fontId="0" fillId="0" borderId="6" xfId="0" applyFont="1" applyBorder="1" applyAlignment="1" applyProtection="1">
      <alignment vertical="top" wrapText="1"/>
      <protection/>
    </xf>
    <xf numFmtId="0" fontId="18" fillId="0" borderId="0" xfId="0" applyFont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1" fillId="2" borderId="4" xfId="0" applyFont="1" applyFill="1" applyBorder="1" applyAlignment="1" applyProtection="1">
      <alignment vertical="top" wrapText="1"/>
      <protection/>
    </xf>
    <xf numFmtId="2" fontId="13" fillId="5" borderId="8" xfId="0" applyNumberFormat="1" applyFont="1" applyFill="1" applyBorder="1" applyAlignment="1">
      <alignment horizontal="center" wrapText="1"/>
    </xf>
    <xf numFmtId="176" fontId="13" fillId="5" borderId="8" xfId="0" applyNumberFormat="1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  <protection/>
    </xf>
    <xf numFmtId="165" fontId="1" fillId="0" borderId="19" xfId="0" applyNumberFormat="1" applyFont="1" applyBorder="1" applyAlignment="1" applyProtection="1">
      <alignment horizontal="right" wrapText="1"/>
      <protection/>
    </xf>
    <xf numFmtId="165" fontId="1" fillId="8" borderId="20" xfId="0" applyNumberFormat="1" applyFont="1" applyFill="1" applyBorder="1" applyAlignment="1" applyProtection="1">
      <alignment horizontal="right" wrapText="1"/>
      <protection/>
    </xf>
    <xf numFmtId="165" fontId="1" fillId="8" borderId="6" xfId="0" applyNumberFormat="1" applyFont="1" applyFill="1" applyBorder="1" applyAlignment="1" applyProtection="1">
      <alignment horizontal="right" wrapText="1"/>
      <protection/>
    </xf>
    <xf numFmtId="0" fontId="3" fillId="0" borderId="5" xfId="0" applyFont="1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/>
      <protection/>
    </xf>
    <xf numFmtId="166" fontId="3" fillId="0" borderId="21" xfId="0" applyNumberFormat="1" applyFont="1" applyBorder="1" applyAlignment="1" applyProtection="1">
      <alignment horizontal="center" vertical="top" wrapText="1"/>
      <protection/>
    </xf>
    <xf numFmtId="166" fontId="3" fillId="0" borderId="22" xfId="0" applyNumberFormat="1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wrapText="1"/>
      <protection/>
    </xf>
    <xf numFmtId="9" fontId="3" fillId="2" borderId="25" xfId="19" applyNumberFormat="1" applyFont="1" applyFill="1" applyBorder="1" applyAlignment="1" applyProtection="1">
      <alignment wrapText="1"/>
      <protection locked="0"/>
    </xf>
    <xf numFmtId="9" fontId="3" fillId="0" borderId="2" xfId="19" applyNumberFormat="1" applyFont="1" applyBorder="1" applyAlignment="1" applyProtection="1">
      <alignment wrapText="1"/>
      <protection locked="0"/>
    </xf>
    <xf numFmtId="165" fontId="3" fillId="0" borderId="25" xfId="0" applyNumberFormat="1" applyFont="1" applyBorder="1" applyAlignment="1" applyProtection="1">
      <alignment horizontal="right" wrapText="1"/>
      <protection/>
    </xf>
    <xf numFmtId="165" fontId="3" fillId="0" borderId="2" xfId="0" applyNumberFormat="1" applyFont="1" applyBorder="1" applyAlignment="1" applyProtection="1">
      <alignment horizontal="right" wrapText="1"/>
      <protection/>
    </xf>
    <xf numFmtId="165" fontId="1" fillId="9" borderId="26" xfId="0" applyNumberFormat="1" applyFont="1" applyFill="1" applyBorder="1" applyAlignment="1" applyProtection="1">
      <alignment horizontal="right" wrapText="1"/>
      <protection/>
    </xf>
    <xf numFmtId="165" fontId="1" fillId="9" borderId="27" xfId="0" applyNumberFormat="1" applyFont="1" applyFill="1" applyBorder="1" applyAlignment="1" applyProtection="1">
      <alignment horizontal="right" wrapText="1"/>
      <protection/>
    </xf>
    <xf numFmtId="166" fontId="3" fillId="0" borderId="25" xfId="0" applyNumberFormat="1" applyFont="1" applyBorder="1" applyAlignment="1" applyProtection="1">
      <alignment horizontal="center" vertical="top" wrapText="1"/>
      <protection/>
    </xf>
    <xf numFmtId="166" fontId="3" fillId="0" borderId="2" xfId="0" applyNumberFormat="1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3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vertical="top" wrapText="1"/>
      <protection/>
    </xf>
    <xf numFmtId="0" fontId="3" fillId="0" borderId="3" xfId="0" applyFont="1" applyBorder="1" applyAlignment="1" applyProtection="1">
      <alignment vertical="top" wrapText="1"/>
      <protection/>
    </xf>
    <xf numFmtId="0" fontId="3" fillId="0" borderId="28" xfId="0" applyFont="1" applyBorder="1" applyAlignment="1" applyProtection="1">
      <alignment vertical="top" wrapText="1"/>
      <protection/>
    </xf>
    <xf numFmtId="0" fontId="3" fillId="0" borderId="29" xfId="0" applyFont="1" applyBorder="1" applyAlignment="1" applyProtection="1">
      <alignment vertical="top" wrapText="1"/>
      <protection/>
    </xf>
    <xf numFmtId="0" fontId="3" fillId="0" borderId="30" xfId="0" applyFont="1" applyBorder="1" applyAlignment="1" applyProtection="1">
      <alignment vertical="top" wrapText="1"/>
      <protection/>
    </xf>
    <xf numFmtId="166" fontId="3" fillId="0" borderId="1" xfId="0" applyNumberFormat="1" applyFont="1" applyBorder="1" applyAlignment="1" applyProtection="1">
      <alignment horizontal="center" vertical="top" wrapText="1"/>
      <protection/>
    </xf>
    <xf numFmtId="165" fontId="1" fillId="0" borderId="25" xfId="0" applyNumberFormat="1" applyFont="1" applyBorder="1" applyAlignment="1" applyProtection="1">
      <alignment horizontal="right" wrapText="1"/>
      <protection/>
    </xf>
    <xf numFmtId="0" fontId="1" fillId="0" borderId="25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2" xfId="0" applyNumberFormat="1" applyFont="1" applyBorder="1" applyAlignment="1" applyProtection="1">
      <alignment horizontal="right" wrapText="1"/>
      <protection/>
    </xf>
    <xf numFmtId="165" fontId="1" fillId="0" borderId="23" xfId="0" applyNumberFormat="1" applyFont="1" applyBorder="1" applyAlignment="1" applyProtection="1">
      <alignment horizontal="right" wrapText="1"/>
      <protection/>
    </xf>
    <xf numFmtId="165" fontId="1" fillId="0" borderId="4" xfId="0" applyNumberFormat="1" applyFont="1" applyBorder="1" applyAlignment="1" applyProtection="1">
      <alignment horizontal="right" wrapText="1"/>
      <protection/>
    </xf>
    <xf numFmtId="165" fontId="1" fillId="8" borderId="31" xfId="0" applyNumberFormat="1" applyFont="1" applyFill="1" applyBorder="1" applyAlignment="1" applyProtection="1">
      <alignment horizontal="right" wrapText="1"/>
      <protection/>
    </xf>
    <xf numFmtId="165" fontId="1" fillId="8" borderId="4" xfId="0" applyNumberFormat="1" applyFont="1" applyFill="1" applyBorder="1" applyAlignment="1" applyProtection="1">
      <alignment horizontal="right" wrapText="1"/>
      <protection/>
    </xf>
    <xf numFmtId="165" fontId="1" fillId="0" borderId="21" xfId="0" applyNumberFormat="1" applyFont="1" applyBorder="1" applyAlignment="1" applyProtection="1">
      <alignment horizontal="right" wrapText="1"/>
      <protection/>
    </xf>
    <xf numFmtId="165" fontId="1" fillId="0" borderId="22" xfId="0" applyNumberFormat="1" applyFont="1" applyBorder="1" applyAlignment="1" applyProtection="1">
      <alignment horizontal="right" wrapText="1"/>
      <protection/>
    </xf>
    <xf numFmtId="165" fontId="1" fillId="8" borderId="32" xfId="0" applyNumberFormat="1" applyFont="1" applyFill="1" applyBorder="1" applyAlignment="1" applyProtection="1">
      <alignment horizontal="right" wrapText="1"/>
      <protection/>
    </xf>
    <xf numFmtId="165" fontId="1" fillId="8" borderId="22" xfId="0" applyNumberFormat="1" applyFont="1" applyFill="1" applyBorder="1" applyAlignment="1" applyProtection="1">
      <alignment horizontal="right" wrapText="1"/>
      <protection/>
    </xf>
    <xf numFmtId="0" fontId="3" fillId="0" borderId="7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vertical="top" wrapText="1"/>
      <protection/>
    </xf>
    <xf numFmtId="0" fontId="0" fillId="0" borderId="7" xfId="0" applyFont="1" applyBorder="1" applyAlignment="1" applyProtection="1">
      <alignment vertical="top" wrapText="1"/>
      <protection/>
    </xf>
    <xf numFmtId="0" fontId="0" fillId="0" borderId="3" xfId="0" applyFont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0" fillId="0" borderId="3" xfId="0" applyBorder="1" applyAlignment="1">
      <alignment horizontal="left" vertical="top"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1" fillId="0" borderId="23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vertical="top" wrapText="1"/>
      <protection/>
    </xf>
    <xf numFmtId="0" fontId="3" fillId="2" borderId="25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0" borderId="25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3" fontId="3" fillId="0" borderId="25" xfId="0" applyNumberFormat="1" applyFont="1" applyBorder="1" applyAlignment="1" applyProtection="1">
      <alignment vertical="top" wrapText="1"/>
      <protection/>
    </xf>
    <xf numFmtId="3" fontId="3" fillId="0" borderId="2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2" borderId="1" xfId="0" applyNumberFormat="1" applyFont="1" applyFill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2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13" fillId="5" borderId="9" xfId="0" applyFont="1" applyFill="1" applyBorder="1" applyAlignment="1">
      <alignment wrapText="1"/>
    </xf>
    <xf numFmtId="0" fontId="13" fillId="5" borderId="10" xfId="0" applyFont="1" applyFill="1" applyBorder="1" applyAlignment="1">
      <alignment wrapText="1"/>
    </xf>
    <xf numFmtId="0" fontId="12" fillId="10" borderId="33" xfId="0" applyFont="1" applyFill="1" applyBorder="1" applyAlignment="1">
      <alignment vertical="top" wrapText="1"/>
    </xf>
    <xf numFmtId="0" fontId="12" fillId="10" borderId="34" xfId="0" applyFont="1" applyFill="1" applyBorder="1" applyAlignment="1">
      <alignment vertical="top" wrapText="1"/>
    </xf>
    <xf numFmtId="0" fontId="12" fillId="10" borderId="35" xfId="0" applyFont="1" applyFill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36" xfId="0" applyBorder="1" applyAlignment="1">
      <alignment wrapText="1"/>
    </xf>
    <xf numFmtId="0" fontId="14" fillId="0" borderId="37" xfId="0" applyFont="1" applyBorder="1" applyAlignment="1">
      <alignment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6" borderId="44" xfId="0" applyFont="1" applyFill="1" applyBorder="1" applyAlignment="1">
      <alignment horizontal="center" wrapText="1"/>
    </xf>
    <xf numFmtId="0" fontId="9" fillId="6" borderId="45" xfId="0" applyFont="1" applyFill="1" applyBorder="1" applyAlignment="1">
      <alignment horizontal="center" wrapText="1"/>
    </xf>
    <xf numFmtId="0" fontId="9" fillId="6" borderId="46" xfId="0" applyFont="1" applyFill="1" applyBorder="1" applyAlignment="1">
      <alignment horizontal="center" wrapText="1"/>
    </xf>
    <xf numFmtId="0" fontId="9" fillId="7" borderId="44" xfId="0" applyFont="1" applyFill="1" applyBorder="1" applyAlignment="1">
      <alignment horizontal="center" wrapText="1"/>
    </xf>
    <xf numFmtId="0" fontId="9" fillId="7" borderId="45" xfId="0" applyFont="1" applyFill="1" applyBorder="1" applyAlignment="1">
      <alignment horizontal="center" wrapText="1"/>
    </xf>
    <xf numFmtId="0" fontId="9" fillId="7" borderId="47" xfId="0" applyFont="1" applyFill="1" applyBorder="1" applyAlignment="1">
      <alignment horizontal="center" wrapText="1"/>
    </xf>
    <xf numFmtId="0" fontId="9" fillId="6" borderId="48" xfId="0" applyFont="1" applyFill="1" applyBorder="1" applyAlignment="1">
      <alignment horizontal="center" wrapText="1"/>
    </xf>
    <xf numFmtId="0" fontId="9" fillId="6" borderId="43" xfId="0" applyFont="1" applyFill="1" applyBorder="1" applyAlignment="1">
      <alignment horizontal="center" wrapText="1"/>
    </xf>
    <xf numFmtId="0" fontId="9" fillId="6" borderId="49" xfId="0" applyFont="1" applyFill="1" applyBorder="1" applyAlignment="1">
      <alignment horizontal="center" wrapText="1"/>
    </xf>
    <xf numFmtId="0" fontId="9" fillId="6" borderId="50" xfId="0" applyFont="1" applyFill="1" applyBorder="1" applyAlignment="1">
      <alignment horizontal="center" wrapText="1"/>
    </xf>
    <xf numFmtId="0" fontId="9" fillId="6" borderId="51" xfId="0" applyFont="1" applyFill="1" applyBorder="1" applyAlignment="1">
      <alignment horizontal="center" wrapText="1"/>
    </xf>
    <xf numFmtId="0" fontId="9" fillId="7" borderId="48" xfId="0" applyFont="1" applyFill="1" applyBorder="1" applyAlignment="1">
      <alignment horizontal="center" wrapText="1"/>
    </xf>
    <xf numFmtId="0" fontId="9" fillId="7" borderId="43" xfId="0" applyFont="1" applyFill="1" applyBorder="1" applyAlignment="1">
      <alignment horizontal="center" wrapText="1"/>
    </xf>
    <xf numFmtId="0" fontId="9" fillId="7" borderId="49" xfId="0" applyFont="1" applyFill="1" applyBorder="1" applyAlignment="1">
      <alignment horizontal="center" wrapText="1"/>
    </xf>
    <xf numFmtId="0" fontId="9" fillId="7" borderId="50" xfId="0" applyFont="1" applyFill="1" applyBorder="1" applyAlignment="1">
      <alignment horizontal="center" wrapText="1"/>
    </xf>
    <xf numFmtId="0" fontId="9" fillId="7" borderId="52" xfId="0" applyFont="1" applyFill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I1">
      <selection activeCell="W22" sqref="W22"/>
    </sheetView>
  </sheetViews>
  <sheetFormatPr defaultColWidth="9.140625" defaultRowHeight="12.75"/>
  <cols>
    <col min="1" max="1" width="3.7109375" style="5" customWidth="1"/>
    <col min="2" max="2" width="18.7109375" style="4" customWidth="1"/>
    <col min="3" max="3" width="4.7109375" style="4" customWidth="1"/>
    <col min="4" max="4" width="20.140625" style="4" customWidth="1"/>
    <col min="5" max="7" width="6.7109375" style="4" customWidth="1"/>
    <col min="8" max="17" width="9.7109375" style="4" customWidth="1"/>
    <col min="18" max="16384" width="9.140625" style="4" customWidth="1"/>
  </cols>
  <sheetData>
    <row r="1" spans="1:17" ht="18">
      <c r="A1" s="137" t="s">
        <v>348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138"/>
    </row>
    <row r="2" spans="1:17" ht="25.5">
      <c r="A2" s="7"/>
      <c r="B2" s="7"/>
      <c r="C2" s="68" t="s">
        <v>327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</row>
    <row r="3" spans="1:17" ht="15.75" customHeight="1">
      <c r="A3" s="7"/>
      <c r="B3" s="68" t="s">
        <v>330</v>
      </c>
      <c r="C3" s="6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5.75" customHeight="1">
      <c r="A4" s="7"/>
      <c r="B4" s="68" t="s">
        <v>329</v>
      </c>
      <c r="C4" s="61"/>
      <c r="D4" s="7"/>
      <c r="E4" s="7"/>
      <c r="F4" s="7"/>
      <c r="G4" s="7"/>
      <c r="H4" s="7"/>
      <c r="I4" s="75"/>
      <c r="J4" s="7"/>
      <c r="K4" s="7"/>
      <c r="L4" s="7"/>
      <c r="M4" s="7"/>
      <c r="N4" s="7"/>
      <c r="O4" s="7"/>
      <c r="P4" s="8"/>
      <c r="Q4" s="8"/>
    </row>
    <row r="5" spans="1:17" ht="15.75" customHeight="1">
      <c r="A5" s="7"/>
      <c r="B5" s="68" t="s">
        <v>326</v>
      </c>
      <c r="C5" s="6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</row>
    <row r="6" spans="1:17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</row>
    <row r="7" spans="1:17" ht="19.5" customHeight="1">
      <c r="A7" s="139" t="s">
        <v>333</v>
      </c>
      <c r="B7" s="139"/>
      <c r="C7" s="140"/>
      <c r="D7" s="140"/>
      <c r="E7" s="140"/>
      <c r="F7" s="140"/>
      <c r="G7" s="141"/>
      <c r="H7" s="139" t="s">
        <v>334</v>
      </c>
      <c r="I7" s="139"/>
      <c r="J7" s="139"/>
      <c r="K7" s="140"/>
      <c r="L7" s="140"/>
      <c r="M7" s="140"/>
      <c r="N7" s="140"/>
      <c r="O7" s="69" t="s">
        <v>6</v>
      </c>
      <c r="P7" s="142"/>
      <c r="Q7" s="142"/>
    </row>
    <row r="8" spans="1:17" ht="15" customHeight="1">
      <c r="A8" s="9">
        <v>1</v>
      </c>
      <c r="B8" s="125" t="s">
        <v>7</v>
      </c>
      <c r="C8" s="126"/>
      <c r="D8" s="126"/>
      <c r="E8" s="126"/>
      <c r="F8" s="126"/>
      <c r="G8" s="127"/>
      <c r="H8" s="130" t="s">
        <v>8</v>
      </c>
      <c r="I8" s="131"/>
      <c r="J8" s="130" t="s">
        <v>9</v>
      </c>
      <c r="K8" s="131"/>
      <c r="L8" s="130" t="s">
        <v>10</v>
      </c>
      <c r="M8" s="131"/>
      <c r="N8" s="130" t="s">
        <v>11</v>
      </c>
      <c r="O8" s="131"/>
      <c r="P8" s="130" t="s">
        <v>51</v>
      </c>
      <c r="Q8" s="131"/>
    </row>
    <row r="9" spans="1:17" ht="15" customHeight="1">
      <c r="A9" s="11">
        <v>2</v>
      </c>
      <c r="B9" s="125" t="s">
        <v>12</v>
      </c>
      <c r="C9" s="126"/>
      <c r="D9" s="126"/>
      <c r="E9" s="126"/>
      <c r="F9" s="126"/>
      <c r="G9" s="127"/>
      <c r="H9" s="128"/>
      <c r="I9" s="129"/>
      <c r="J9" s="128"/>
      <c r="K9" s="129"/>
      <c r="L9" s="128"/>
      <c r="M9" s="129"/>
      <c r="N9" s="128"/>
      <c r="O9" s="129"/>
      <c r="P9" s="134">
        <f>SUM(H9:O9)</f>
        <v>0</v>
      </c>
      <c r="Q9" s="135"/>
    </row>
    <row r="10" spans="1:17" ht="15" customHeight="1">
      <c r="A10" s="11">
        <v>3</v>
      </c>
      <c r="B10" s="125" t="s">
        <v>13</v>
      </c>
      <c r="C10" s="126"/>
      <c r="D10" s="126"/>
      <c r="E10" s="126"/>
      <c r="F10" s="126"/>
      <c r="G10" s="127"/>
      <c r="H10"/>
      <c r="I10"/>
      <c r="J10" s="128"/>
      <c r="K10" s="129"/>
      <c r="L10" s="128"/>
      <c r="M10" s="129"/>
      <c r="N10" s="128"/>
      <c r="O10" s="129"/>
      <c r="P10" s="134">
        <f>SUM(H10:O10)</f>
        <v>0</v>
      </c>
      <c r="Q10" s="135"/>
    </row>
    <row r="11" spans="1:17" ht="15" customHeight="1">
      <c r="A11" s="11">
        <v>4</v>
      </c>
      <c r="B11" s="125" t="s">
        <v>14</v>
      </c>
      <c r="C11" s="126"/>
      <c r="D11" s="126"/>
      <c r="E11" s="126"/>
      <c r="F11" s="126"/>
      <c r="G11" s="127"/>
      <c r="H11" s="128"/>
      <c r="I11" s="129"/>
      <c r="J11" s="128"/>
      <c r="K11" s="129"/>
      <c r="L11" s="128"/>
      <c r="M11" s="129"/>
      <c r="N11" s="128"/>
      <c r="O11" s="129"/>
      <c r="P11" s="134">
        <f>SUM(H11:O11)</f>
        <v>0</v>
      </c>
      <c r="Q11" s="135"/>
    </row>
    <row r="12" spans="1:17" ht="15" customHeight="1">
      <c r="A12" s="130" t="s">
        <v>15</v>
      </c>
      <c r="B12" s="131"/>
      <c r="C12" s="132" t="s">
        <v>16</v>
      </c>
      <c r="D12" s="133"/>
      <c r="E12" s="70" t="s">
        <v>17</v>
      </c>
      <c r="F12" s="70" t="s">
        <v>18</v>
      </c>
      <c r="G12" s="70" t="s">
        <v>336</v>
      </c>
      <c r="H12" s="71" t="s">
        <v>19</v>
      </c>
      <c r="I12" s="71" t="s">
        <v>20</v>
      </c>
      <c r="J12" s="71" t="s">
        <v>19</v>
      </c>
      <c r="K12" s="71" t="s">
        <v>20</v>
      </c>
      <c r="L12" s="71" t="s">
        <v>19</v>
      </c>
      <c r="M12" s="71" t="s">
        <v>20</v>
      </c>
      <c r="N12" s="72" t="s">
        <v>19</v>
      </c>
      <c r="O12" s="71" t="s">
        <v>20</v>
      </c>
      <c r="P12" s="71" t="s">
        <v>19</v>
      </c>
      <c r="Q12" s="71" t="s">
        <v>20</v>
      </c>
    </row>
    <row r="13" spans="1:17" ht="15" customHeight="1">
      <c r="A13" s="93">
        <v>5</v>
      </c>
      <c r="B13" s="115" t="s">
        <v>21</v>
      </c>
      <c r="C13" s="14" t="s">
        <v>22</v>
      </c>
      <c r="D13" s="65" t="s">
        <v>23</v>
      </c>
      <c r="E13" s="15">
        <v>10</v>
      </c>
      <c r="F13" s="15"/>
      <c r="G13" s="62">
        <f>$C$3-$C$5</f>
        <v>0</v>
      </c>
      <c r="H13" s="16">
        <f>H9*H11-(SUM(H14:H19))</f>
        <v>0</v>
      </c>
      <c r="I13" s="17">
        <f aca="true" t="shared" si="0" ref="I13:I19">IF($E13=0,$F13*$G13*H13,(1/$E13)*$G13*H13)</f>
        <v>0</v>
      </c>
      <c r="J13" s="16">
        <f>J9*J11-(SUM(J14:J19))</f>
        <v>0</v>
      </c>
      <c r="K13" s="17">
        <f aca="true" t="shared" si="1" ref="K13:K26">IF($E13=0,$F13*$G13*J13,(1/$E13)*$G13*J13)</f>
        <v>0</v>
      </c>
      <c r="L13" s="15"/>
      <c r="M13" s="17">
        <f aca="true" t="shared" si="2" ref="M13:M26">IF($E13=0,$F13*$G13*L13,(1/$E13)*$G13*L13)</f>
        <v>0</v>
      </c>
      <c r="N13" s="15"/>
      <c r="O13" s="17">
        <f aca="true" t="shared" si="3" ref="O13:O26">IF($E13=0,$F13*$G13*N13,(1/$E13)*$G13*N13)</f>
        <v>0</v>
      </c>
      <c r="P13" s="17">
        <f>SUM(H13,J13,L13,N13)</f>
        <v>0</v>
      </c>
      <c r="Q13" s="17">
        <f aca="true" t="shared" si="4" ref="P13:Q26">SUM(I13,K13,M13,O13)</f>
        <v>0</v>
      </c>
    </row>
    <row r="14" spans="1:17" ht="15" customHeight="1">
      <c r="A14" s="114"/>
      <c r="B14" s="116"/>
      <c r="C14" s="14" t="s">
        <v>24</v>
      </c>
      <c r="D14" s="65" t="s">
        <v>25</v>
      </c>
      <c r="E14" s="15">
        <v>10</v>
      </c>
      <c r="F14" s="15"/>
      <c r="G14" s="62">
        <f>$C$3-$C$4</f>
        <v>0</v>
      </c>
      <c r="H14" s="15"/>
      <c r="I14" s="17">
        <f t="shared" si="0"/>
        <v>0</v>
      </c>
      <c r="J14" s="15"/>
      <c r="K14" s="17">
        <f t="shared" si="1"/>
        <v>0</v>
      </c>
      <c r="L14" s="15"/>
      <c r="M14" s="17">
        <f t="shared" si="2"/>
        <v>0</v>
      </c>
      <c r="N14" s="15"/>
      <c r="O14" s="17">
        <f t="shared" si="3"/>
        <v>0</v>
      </c>
      <c r="P14" s="17">
        <f t="shared" si="4"/>
        <v>0</v>
      </c>
      <c r="Q14" s="17">
        <f t="shared" si="4"/>
        <v>0</v>
      </c>
    </row>
    <row r="15" spans="1:17" ht="15" customHeight="1">
      <c r="A15" s="114"/>
      <c r="B15" s="116"/>
      <c r="C15" s="14" t="s">
        <v>26</v>
      </c>
      <c r="D15" s="65" t="s">
        <v>341</v>
      </c>
      <c r="E15" s="15">
        <v>18</v>
      </c>
      <c r="F15" s="15"/>
      <c r="G15" s="62">
        <f>$C$3-$C$4</f>
        <v>0</v>
      </c>
      <c r="H15" s="15"/>
      <c r="I15" s="17">
        <f t="shared" si="0"/>
        <v>0</v>
      </c>
      <c r="J15" s="15"/>
      <c r="K15" s="17">
        <f t="shared" si="1"/>
        <v>0</v>
      </c>
      <c r="L15" s="16">
        <f>L9*L11-(SUM(L13:L14,L16:L19))</f>
        <v>0</v>
      </c>
      <c r="M15" s="17">
        <f t="shared" si="2"/>
        <v>0</v>
      </c>
      <c r="N15" s="16">
        <f>N9*N11-(SUM(N13:N14,N16:N19))</f>
        <v>0</v>
      </c>
      <c r="O15" s="17">
        <f t="shared" si="3"/>
        <v>0</v>
      </c>
      <c r="P15" s="17">
        <f>SUM(H15,J15,L15,N15)</f>
        <v>0</v>
      </c>
      <c r="Q15" s="17">
        <f t="shared" si="4"/>
        <v>0</v>
      </c>
    </row>
    <row r="16" spans="1:17" ht="15" customHeight="1">
      <c r="A16" s="94"/>
      <c r="B16" s="117"/>
      <c r="C16" s="14" t="s">
        <v>27</v>
      </c>
      <c r="D16" s="65" t="s">
        <v>342</v>
      </c>
      <c r="E16" s="15">
        <v>19</v>
      </c>
      <c r="F16" s="15"/>
      <c r="G16" s="62">
        <f aca="true" t="shared" si="5" ref="G16:G26">$C$3-$C$4</f>
        <v>0</v>
      </c>
      <c r="H16" s="15"/>
      <c r="I16" s="17">
        <f t="shared" si="0"/>
        <v>0</v>
      </c>
      <c r="J16" s="15"/>
      <c r="K16" s="17">
        <f t="shared" si="1"/>
        <v>0</v>
      </c>
      <c r="L16" s="15"/>
      <c r="M16" s="17">
        <f t="shared" si="2"/>
        <v>0</v>
      </c>
      <c r="N16" s="15"/>
      <c r="O16" s="17">
        <f t="shared" si="3"/>
        <v>0</v>
      </c>
      <c r="P16" s="17">
        <f t="shared" si="4"/>
        <v>0</v>
      </c>
      <c r="Q16" s="17">
        <f t="shared" si="4"/>
        <v>0</v>
      </c>
    </row>
    <row r="17" spans="1:17" ht="15" customHeight="1">
      <c r="A17" s="93">
        <v>6</v>
      </c>
      <c r="B17" s="115" t="s">
        <v>28</v>
      </c>
      <c r="C17" s="14" t="s">
        <v>29</v>
      </c>
      <c r="D17" s="65" t="s">
        <v>332</v>
      </c>
      <c r="E17" s="15">
        <v>2</v>
      </c>
      <c r="F17" s="15"/>
      <c r="G17" s="62">
        <f t="shared" si="5"/>
        <v>0</v>
      </c>
      <c r="H17" s="15"/>
      <c r="I17" s="17">
        <f t="shared" si="0"/>
        <v>0</v>
      </c>
      <c r="J17" s="15"/>
      <c r="K17" s="17">
        <f t="shared" si="1"/>
        <v>0</v>
      </c>
      <c r="L17" s="15"/>
      <c r="M17" s="17">
        <f t="shared" si="2"/>
        <v>0</v>
      </c>
      <c r="N17" s="15"/>
      <c r="O17" s="17">
        <f t="shared" si="3"/>
        <v>0</v>
      </c>
      <c r="P17" s="17">
        <f t="shared" si="4"/>
        <v>0</v>
      </c>
      <c r="Q17" s="17">
        <f t="shared" si="4"/>
        <v>0</v>
      </c>
    </row>
    <row r="18" spans="1:17" ht="15" customHeight="1">
      <c r="A18" s="94"/>
      <c r="B18" s="117"/>
      <c r="C18" s="14" t="s">
        <v>30</v>
      </c>
      <c r="D18" s="65" t="s">
        <v>31</v>
      </c>
      <c r="E18" s="15"/>
      <c r="F18" s="15">
        <v>0.5</v>
      </c>
      <c r="G18" s="62">
        <f t="shared" si="5"/>
        <v>0</v>
      </c>
      <c r="H18" s="15"/>
      <c r="I18" s="17">
        <f t="shared" si="0"/>
        <v>0</v>
      </c>
      <c r="J18" s="15"/>
      <c r="K18" s="17">
        <f t="shared" si="1"/>
        <v>0</v>
      </c>
      <c r="L18" s="15"/>
      <c r="M18" s="17">
        <f t="shared" si="2"/>
        <v>0</v>
      </c>
      <c r="N18" s="15"/>
      <c r="O18" s="17">
        <f t="shared" si="3"/>
        <v>0</v>
      </c>
      <c r="P18" s="17">
        <f t="shared" si="4"/>
        <v>0</v>
      </c>
      <c r="Q18" s="17">
        <f t="shared" si="4"/>
        <v>0</v>
      </c>
    </row>
    <row r="19" spans="1:17" ht="15" customHeight="1">
      <c r="A19" s="18">
        <v>7</v>
      </c>
      <c r="B19" s="64" t="s">
        <v>32</v>
      </c>
      <c r="C19" s="14" t="s">
        <v>33</v>
      </c>
      <c r="D19" s="65"/>
      <c r="E19" s="15">
        <v>8</v>
      </c>
      <c r="F19" s="15"/>
      <c r="G19" s="62">
        <f t="shared" si="5"/>
        <v>0</v>
      </c>
      <c r="H19" s="15"/>
      <c r="I19" s="17">
        <f t="shared" si="0"/>
        <v>0</v>
      </c>
      <c r="J19" s="15"/>
      <c r="K19" s="17">
        <f t="shared" si="1"/>
        <v>0</v>
      </c>
      <c r="L19" s="15"/>
      <c r="M19" s="17">
        <f t="shared" si="2"/>
        <v>0</v>
      </c>
      <c r="N19" s="15"/>
      <c r="O19" s="17">
        <f t="shared" si="3"/>
        <v>0</v>
      </c>
      <c r="P19" s="17">
        <f t="shared" si="4"/>
        <v>0</v>
      </c>
      <c r="Q19" s="17">
        <f t="shared" si="4"/>
        <v>0</v>
      </c>
    </row>
    <row r="20" spans="1:17" ht="15" customHeight="1">
      <c r="A20" s="118">
        <v>8</v>
      </c>
      <c r="B20" s="65" t="s">
        <v>331</v>
      </c>
      <c r="C20" s="14" t="s">
        <v>34</v>
      </c>
      <c r="D20" s="65" t="s">
        <v>35</v>
      </c>
      <c r="E20" s="15">
        <v>38</v>
      </c>
      <c r="F20" s="15"/>
      <c r="G20" s="62">
        <f t="shared" si="5"/>
        <v>0</v>
      </c>
      <c r="H20" s="19"/>
      <c r="I20" s="20"/>
      <c r="J20" s="15"/>
      <c r="K20" s="17">
        <f>IF(J21=0,IF($E20=0,$F20*$G20*J20,(1/$E20)*$G20*J20),IF($E20=0,$F20*$G20*(J20-J21),(1/$E20)*$G20*(J20-J21)))</f>
        <v>0</v>
      </c>
      <c r="L20" s="15"/>
      <c r="M20" s="17">
        <f>IF(L21=0,IF($E20=0,$F20*$G20*L20,(1/$E20)*$G20*L20),IF($E20=0,$F20*$G20*(L20-L21),(1/$E20)*$G20*(L20-L21)))</f>
        <v>0</v>
      </c>
      <c r="N20" s="15"/>
      <c r="O20" s="17">
        <f t="shared" si="3"/>
        <v>0</v>
      </c>
      <c r="P20" s="17">
        <f t="shared" si="4"/>
        <v>0</v>
      </c>
      <c r="Q20" s="17">
        <f t="shared" si="4"/>
        <v>0</v>
      </c>
    </row>
    <row r="21" spans="1:17" ht="15" customHeight="1">
      <c r="A21" s="119"/>
      <c r="B21" s="63" t="s">
        <v>36</v>
      </c>
      <c r="C21" s="14" t="s">
        <v>37</v>
      </c>
      <c r="D21" s="65"/>
      <c r="E21" s="15"/>
      <c r="F21" s="15">
        <v>0.5</v>
      </c>
      <c r="G21" s="62">
        <f t="shared" si="5"/>
        <v>0</v>
      </c>
      <c r="H21" s="19"/>
      <c r="I21" s="20"/>
      <c r="J21" s="15"/>
      <c r="K21" s="17">
        <f t="shared" si="1"/>
        <v>0</v>
      </c>
      <c r="L21" s="15"/>
      <c r="M21" s="17">
        <f t="shared" si="2"/>
        <v>0</v>
      </c>
      <c r="N21" s="15"/>
      <c r="O21" s="17">
        <f t="shared" si="3"/>
        <v>0</v>
      </c>
      <c r="P21" s="17">
        <f t="shared" si="4"/>
        <v>0</v>
      </c>
      <c r="Q21" s="17">
        <f t="shared" si="4"/>
        <v>0</v>
      </c>
    </row>
    <row r="22" spans="1:17" ht="15" customHeight="1">
      <c r="A22" s="120" t="s">
        <v>38</v>
      </c>
      <c r="B22" s="65" t="s">
        <v>331</v>
      </c>
      <c r="C22" s="10" t="s">
        <v>39</v>
      </c>
      <c r="D22" s="65" t="s">
        <v>40</v>
      </c>
      <c r="E22" s="15">
        <v>38</v>
      </c>
      <c r="F22" s="15"/>
      <c r="G22" s="62">
        <f t="shared" si="5"/>
        <v>0</v>
      </c>
      <c r="H22" s="19"/>
      <c r="I22" s="20"/>
      <c r="J22" s="15"/>
      <c r="K22" s="17">
        <f>IF(J24=0,IF(K23=0,IF($E22=0,$F22*$G22*J22,(1/$E22)*$G22*J22),IF($E22=0,$F22*$G22*J22*(SQRT(K23^2+144)/12),(1/$E22)*$G22*J22*(SQRT(K23^2+144)/12))),IF(K23=0,IF($E22=0,$F22*$G22*(J22-J24),(1/$E22)*$G22*(J22-J24)),IF($E22=0,$F22*$G22*(J22-J24)*(SQRT(K23^2+144)/12),(1/$E22)*$G22*(J22-J24)*(SQRT(K23^2+144)/12))))</f>
        <v>0</v>
      </c>
      <c r="L22" s="15"/>
      <c r="M22" s="17">
        <f>IF(L24=0,IF(M23=0,IF($E22=0,$F22*$G22*L22,(1/$E22)*$G22*L22),IF($E22=0,$F22*$G22*L22*(SQRT(M23^2+144)/12),(1/$E22)*$G22*L22*(SQRT(M23^2+144)/12))),IF(M23=0,IF($E22=0,$F22*$G22*(L22-L24),(1/$E22)*$G22*(L22-L24)),IF($E22=0,$F22*$G22*(L22-L24)*(SQRT(M23^2+144)/12),(1/$E22)*$G22*(L22-L24)*(SQRT(M23^2+144)/12))))</f>
        <v>0</v>
      </c>
      <c r="N22" s="15"/>
      <c r="O22" s="17">
        <f>IF(N24=0,IF(O23=0,IF($E22=0,$F22*$G22*N22,(1/$E22)*$G22*N22),IF($E22=0,$F22*$G22*N22*(SQRT(O23^2+144)/12),(1/$E22)*$G22*N22*(SQRT(O23^2+144)/12))),IF(O23=0,IF($E22=0,$F22*$G22*(N22-N24),(1/$E22)*$G22*(N22-N24)),IF($E22=0,$F22*$G22*(N22-N24)*(SQRT(O23^2+144)/12),(1/$E22)*$G22*(N22-N24)*(SQRT(O23^2+144)/12))))</f>
        <v>0</v>
      </c>
      <c r="P22" s="17">
        <f>SUM(H22,J22,L22,N22)</f>
        <v>0</v>
      </c>
      <c r="Q22" s="17">
        <f>SUM(I22,K22,M22,O22)</f>
        <v>0</v>
      </c>
    </row>
    <row r="23" spans="1:17" ht="15" customHeight="1">
      <c r="A23" s="121"/>
      <c r="B23" s="65" t="s">
        <v>347</v>
      </c>
      <c r="C23" s="21"/>
      <c r="D23" s="66"/>
      <c r="E23" s="22"/>
      <c r="F23" s="22"/>
      <c r="G23" s="22"/>
      <c r="H23" s="19"/>
      <c r="I23" s="22"/>
      <c r="J23" s="22"/>
      <c r="K23" s="13"/>
      <c r="L23" s="22"/>
      <c r="M23" s="15"/>
      <c r="N23" s="22"/>
      <c r="O23" s="13"/>
      <c r="P23" s="20"/>
      <c r="Q23" s="20"/>
    </row>
    <row r="24" spans="1:17" ht="15" customHeight="1">
      <c r="A24" s="94"/>
      <c r="B24" s="65" t="s">
        <v>36</v>
      </c>
      <c r="C24" s="14" t="s">
        <v>41</v>
      </c>
      <c r="D24" s="65"/>
      <c r="E24" s="15"/>
      <c r="F24" s="15">
        <v>0.5</v>
      </c>
      <c r="G24" s="62">
        <f t="shared" si="5"/>
        <v>0</v>
      </c>
      <c r="H24" s="19"/>
      <c r="I24" s="20"/>
      <c r="J24" s="15"/>
      <c r="K24" s="17">
        <f t="shared" si="1"/>
        <v>0</v>
      </c>
      <c r="L24" s="15"/>
      <c r="M24" s="17">
        <f t="shared" si="2"/>
        <v>0</v>
      </c>
      <c r="N24" s="15"/>
      <c r="O24" s="17">
        <f t="shared" si="3"/>
        <v>0</v>
      </c>
      <c r="P24" s="17">
        <f>SUM(H24,J24,L24,N24)</f>
        <v>0</v>
      </c>
      <c r="Q24" s="17">
        <f>SUM(I24,K24,M24,O24)</f>
        <v>0</v>
      </c>
    </row>
    <row r="25" spans="1:17" ht="15" customHeight="1">
      <c r="A25" s="11">
        <v>9</v>
      </c>
      <c r="B25" s="64" t="s">
        <v>345</v>
      </c>
      <c r="C25" s="12" t="s">
        <v>42</v>
      </c>
      <c r="D25" s="64" t="s">
        <v>340</v>
      </c>
      <c r="E25" s="15">
        <v>10</v>
      </c>
      <c r="F25" s="15"/>
      <c r="G25" s="62">
        <f>$C$3-$C$5</f>
        <v>0</v>
      </c>
      <c r="H25" s="15"/>
      <c r="I25" s="17">
        <f>IF($E25=0,$F25*$G25*H25,(1/$E25)*$G25*H25)</f>
        <v>0</v>
      </c>
      <c r="J25" s="15"/>
      <c r="K25" s="17">
        <f>IF($E25=0,$F25*$G25*J25,(1/$E25)*$G25*J25)</f>
        <v>0</v>
      </c>
      <c r="L25" s="15"/>
      <c r="M25" s="17">
        <f>IF($E25=0,$F25*$G25*L25,(1/$E25)*$G25*L25)</f>
        <v>0</v>
      </c>
      <c r="N25" s="15"/>
      <c r="O25" s="17">
        <f>IF($E25=0,$F25*$G25*N25,(1/$E25)*$G25*N25)</f>
        <v>0</v>
      </c>
      <c r="P25" s="17">
        <f>SUM(H25,J25,L25,N25)</f>
        <v>0</v>
      </c>
      <c r="Q25" s="17">
        <f>SUM(I25,K25,M25,O25)</f>
        <v>0</v>
      </c>
    </row>
    <row r="26" spans="1:17" ht="15" customHeight="1" thickBot="1">
      <c r="A26" s="23">
        <v>10</v>
      </c>
      <c r="B26" s="67" t="s">
        <v>346</v>
      </c>
      <c r="C26" s="24" t="s">
        <v>43</v>
      </c>
      <c r="D26" s="67"/>
      <c r="E26" s="25">
        <v>19</v>
      </c>
      <c r="F26" s="25"/>
      <c r="G26" s="79">
        <f t="shared" si="5"/>
        <v>0</v>
      </c>
      <c r="H26" s="25"/>
      <c r="I26" s="26">
        <f>IF($E26=0,$F26*$G26*H26,(1/$E26)*$G26*H26)</f>
        <v>0</v>
      </c>
      <c r="J26" s="25"/>
      <c r="K26" s="26">
        <f t="shared" si="1"/>
        <v>0</v>
      </c>
      <c r="L26" s="25"/>
      <c r="M26" s="26">
        <f t="shared" si="2"/>
        <v>0</v>
      </c>
      <c r="N26" s="25"/>
      <c r="O26" s="26">
        <f t="shared" si="3"/>
        <v>0</v>
      </c>
      <c r="P26" s="26">
        <f t="shared" si="4"/>
        <v>0</v>
      </c>
      <c r="Q26" s="26">
        <f t="shared" si="4"/>
        <v>0</v>
      </c>
    </row>
    <row r="27" spans="1:17" s="28" customFormat="1" ht="15" customHeight="1">
      <c r="A27" s="27">
        <v>12</v>
      </c>
      <c r="B27" s="122" t="s">
        <v>44</v>
      </c>
      <c r="C27" s="123"/>
      <c r="D27" s="123"/>
      <c r="E27" s="123"/>
      <c r="F27" s="123"/>
      <c r="G27" s="124"/>
      <c r="H27" s="106">
        <f>SUM(I13:I22,I24:I26)</f>
        <v>0</v>
      </c>
      <c r="I27" s="107"/>
      <c r="J27" s="106">
        <f>SUM(K13:K22,K24:K26)</f>
        <v>0</v>
      </c>
      <c r="K27" s="107"/>
      <c r="L27" s="106">
        <f>SUM(M13:M22,M24:M26)</f>
        <v>0</v>
      </c>
      <c r="M27" s="107"/>
      <c r="N27" s="106">
        <f>SUM(O13:O22,O24:O26)</f>
        <v>0</v>
      </c>
      <c r="O27" s="107"/>
      <c r="P27" s="108">
        <f>SUM(H27:O27)</f>
        <v>0</v>
      </c>
      <c r="Q27" s="109"/>
    </row>
    <row r="28" spans="1:17" s="28" customFormat="1" ht="15" customHeight="1">
      <c r="A28" s="29">
        <v>13</v>
      </c>
      <c r="B28" s="102" t="s">
        <v>324</v>
      </c>
      <c r="C28" s="145"/>
      <c r="D28" s="145"/>
      <c r="E28" s="143" t="s">
        <v>325</v>
      </c>
      <c r="F28" s="144"/>
      <c r="G28" s="15">
        <v>0.5</v>
      </c>
      <c r="H28" s="110">
        <f>H10*H11*$G$28*(1.04)</f>
        <v>0</v>
      </c>
      <c r="I28" s="111"/>
      <c r="J28" s="110">
        <f>J10*J11*$G$28*(1.04)</f>
        <v>0</v>
      </c>
      <c r="K28" s="111"/>
      <c r="L28" s="110">
        <f>L10*L11*$G$28*(1.04)</f>
        <v>0</v>
      </c>
      <c r="M28" s="111"/>
      <c r="N28" s="110">
        <f>N10*N11*$G$28*(1.04)</f>
        <v>0</v>
      </c>
      <c r="O28" s="111"/>
      <c r="P28" s="112">
        <f>SUM(H28:O28)</f>
        <v>0</v>
      </c>
      <c r="Q28" s="113"/>
    </row>
    <row r="29" spans="1:17" s="28" customFormat="1" ht="15" customHeight="1" thickBot="1">
      <c r="A29" s="30">
        <v>14</v>
      </c>
      <c r="B29" s="102" t="s">
        <v>45</v>
      </c>
      <c r="C29" s="103"/>
      <c r="D29" s="103"/>
      <c r="E29" s="103"/>
      <c r="F29" s="103"/>
      <c r="G29" s="104"/>
      <c r="H29" s="101">
        <f>SUM(H27:I28)</f>
        <v>0</v>
      </c>
      <c r="I29" s="105"/>
      <c r="J29" s="101">
        <f>SUM(J27:K28)</f>
        <v>0</v>
      </c>
      <c r="K29" s="105"/>
      <c r="L29" s="101">
        <f>SUM(L27:M28)</f>
        <v>0</v>
      </c>
      <c r="M29" s="105"/>
      <c r="N29" s="101">
        <f>SUM(N27:O28)</f>
        <v>0</v>
      </c>
      <c r="O29" s="76"/>
      <c r="P29" s="77">
        <f>SUM(H29:O29)</f>
        <v>0</v>
      </c>
      <c r="Q29" s="78"/>
    </row>
    <row r="30" spans="1:17" ht="15" customHeight="1" thickBot="1">
      <c r="A30" s="93">
        <v>16</v>
      </c>
      <c r="B30" s="95" t="s">
        <v>46</v>
      </c>
      <c r="C30" s="97" t="s">
        <v>47</v>
      </c>
      <c r="D30" s="98"/>
      <c r="E30" s="98"/>
      <c r="F30" s="98"/>
      <c r="G30" s="99"/>
      <c r="H30" s="91" t="s">
        <v>48</v>
      </c>
      <c r="I30" s="92"/>
      <c r="J30" s="91" t="s">
        <v>48</v>
      </c>
      <c r="K30" s="92"/>
      <c r="L30" s="100" t="s">
        <v>48</v>
      </c>
      <c r="M30" s="100"/>
      <c r="N30" s="100" t="s">
        <v>48</v>
      </c>
      <c r="O30" s="91"/>
      <c r="P30" s="81" t="s">
        <v>49</v>
      </c>
      <c r="Q30" s="82"/>
    </row>
    <row r="31" spans="1:17" ht="15.75" customHeight="1">
      <c r="A31" s="94"/>
      <c r="B31" s="96"/>
      <c r="C31" s="83"/>
      <c r="D31" s="84"/>
      <c r="E31" s="84"/>
      <c r="F31" s="85">
        <v>1</v>
      </c>
      <c r="G31" s="86"/>
      <c r="H31" s="87">
        <f>H29/$F31</f>
        <v>0</v>
      </c>
      <c r="I31" s="88"/>
      <c r="J31" s="87">
        <f>J29/$F31</f>
        <v>0</v>
      </c>
      <c r="K31" s="88"/>
      <c r="L31" s="87">
        <f>L29/$F31</f>
        <v>0</v>
      </c>
      <c r="M31" s="88"/>
      <c r="N31" s="87">
        <f>N29/$F31</f>
        <v>0</v>
      </c>
      <c r="O31" s="88"/>
      <c r="P31" s="89">
        <f>SUM(H31:O31)</f>
        <v>0</v>
      </c>
      <c r="Q31" s="90"/>
    </row>
    <row r="32" spans="1:17" s="31" customFormat="1" ht="15.75" customHeight="1">
      <c r="A32" s="5"/>
      <c r="B32" s="4"/>
      <c r="C32" s="4"/>
      <c r="D32" s="4"/>
      <c r="E32" s="4"/>
      <c r="F32" s="4"/>
      <c r="G32" s="4"/>
      <c r="O32" s="32"/>
      <c r="P32" s="33"/>
      <c r="Q32" s="33"/>
    </row>
    <row r="33" spans="16:17" ht="14.25">
      <c r="P33" s="80" t="s">
        <v>50</v>
      </c>
      <c r="Q33" s="80"/>
    </row>
    <row r="34" ht="14.25">
      <c r="P34" s="34" t="s">
        <v>349</v>
      </c>
    </row>
    <row r="35" spans="1:15" ht="15.75">
      <c r="A35" s="1"/>
      <c r="B35" s="2" t="s"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7" ht="15" customHeight="1">
      <c r="A36" s="1">
        <v>1</v>
      </c>
      <c r="B36" s="5" t="s">
        <v>1</v>
      </c>
      <c r="C36" s="3"/>
      <c r="D36" s="3"/>
      <c r="E36" s="6" t="s">
        <v>2</v>
      </c>
      <c r="F36" s="136" t="s">
        <v>3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</row>
    <row r="37" spans="1:15" ht="15">
      <c r="A37" s="1">
        <f aca="true" t="shared" si="6" ref="A37:A42">A36+1</f>
        <v>2</v>
      </c>
      <c r="B37" s="5" t="s">
        <v>328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5">
      <c r="A38" s="1">
        <f t="shared" si="6"/>
        <v>3</v>
      </c>
      <c r="B38" s="4" t="s">
        <v>337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">
      <c r="A39" s="1">
        <f t="shared" si="6"/>
        <v>4</v>
      </c>
      <c r="B39" s="4" t="s">
        <v>338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">
      <c r="A40" s="1">
        <f t="shared" si="6"/>
        <v>5</v>
      </c>
      <c r="B40" s="4" t="s">
        <v>339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">
      <c r="A41" s="1">
        <f t="shared" si="6"/>
        <v>6</v>
      </c>
      <c r="B41" s="5" t="s">
        <v>4</v>
      </c>
      <c r="J41" s="3"/>
      <c r="K41" s="3"/>
      <c r="L41" s="3"/>
      <c r="M41" s="3"/>
      <c r="N41" s="3"/>
      <c r="O41" s="3"/>
    </row>
    <row r="42" spans="1:15" ht="15">
      <c r="A42" s="1">
        <f t="shared" si="6"/>
        <v>7</v>
      </c>
      <c r="B42" s="5" t="s">
        <v>5</v>
      </c>
      <c r="J42" s="3"/>
      <c r="K42" s="3"/>
      <c r="L42" s="3"/>
      <c r="M42" s="3"/>
      <c r="N42" s="3"/>
      <c r="O42" s="3"/>
    </row>
  </sheetData>
  <mergeCells count="73">
    <mergeCell ref="L8:M8"/>
    <mergeCell ref="N10:O10"/>
    <mergeCell ref="N8:O8"/>
    <mergeCell ref="P8:Q8"/>
    <mergeCell ref="L9:M9"/>
    <mergeCell ref="N9:O9"/>
    <mergeCell ref="P9:Q9"/>
    <mergeCell ref="P10:Q10"/>
    <mergeCell ref="E28:F28"/>
    <mergeCell ref="B28:D28"/>
    <mergeCell ref="H8:I8"/>
    <mergeCell ref="J8:K8"/>
    <mergeCell ref="B9:G9"/>
    <mergeCell ref="H9:I9"/>
    <mergeCell ref="J9:K9"/>
    <mergeCell ref="B8:G8"/>
    <mergeCell ref="B11:G11"/>
    <mergeCell ref="H11:I11"/>
    <mergeCell ref="N11:O11"/>
    <mergeCell ref="P11:Q11"/>
    <mergeCell ref="F36:Q36"/>
    <mergeCell ref="A1:Q1"/>
    <mergeCell ref="A7:B7"/>
    <mergeCell ref="C7:G7"/>
    <mergeCell ref="H7:J7"/>
    <mergeCell ref="K7:N7"/>
    <mergeCell ref="P7:Q7"/>
    <mergeCell ref="B10:G10"/>
    <mergeCell ref="J10:K10"/>
    <mergeCell ref="L10:M10"/>
    <mergeCell ref="A12:B12"/>
    <mergeCell ref="C12:D12"/>
    <mergeCell ref="J11:K11"/>
    <mergeCell ref="L11:M11"/>
    <mergeCell ref="A13:A16"/>
    <mergeCell ref="B13:B16"/>
    <mergeCell ref="J27:K27"/>
    <mergeCell ref="L27:M27"/>
    <mergeCell ref="A17:A18"/>
    <mergeCell ref="B17:B18"/>
    <mergeCell ref="A20:A21"/>
    <mergeCell ref="A22:A24"/>
    <mergeCell ref="B27:G27"/>
    <mergeCell ref="N27:O27"/>
    <mergeCell ref="P27:Q27"/>
    <mergeCell ref="H28:I28"/>
    <mergeCell ref="J28:K28"/>
    <mergeCell ref="L28:M28"/>
    <mergeCell ref="N28:O28"/>
    <mergeCell ref="P28:Q28"/>
    <mergeCell ref="H27:I27"/>
    <mergeCell ref="B29:G29"/>
    <mergeCell ref="H29:I29"/>
    <mergeCell ref="J29:K29"/>
    <mergeCell ref="L29:M29"/>
    <mergeCell ref="L30:M30"/>
    <mergeCell ref="N30:O30"/>
    <mergeCell ref="N29:O29"/>
    <mergeCell ref="P29:Q29"/>
    <mergeCell ref="A30:A31"/>
    <mergeCell ref="B30:B31"/>
    <mergeCell ref="C30:G30"/>
    <mergeCell ref="H30:I30"/>
    <mergeCell ref="P33:Q33"/>
    <mergeCell ref="P30:Q30"/>
    <mergeCell ref="C31:E31"/>
    <mergeCell ref="F31:G31"/>
    <mergeCell ref="H31:I31"/>
    <mergeCell ref="J31:K31"/>
    <mergeCell ref="L31:M31"/>
    <mergeCell ref="N31:O31"/>
    <mergeCell ref="P31:Q31"/>
    <mergeCell ref="J30:K30"/>
  </mergeCells>
  <printOptions/>
  <pageMargins left="0.75" right="0.75" top="1" bottom="1" header="0.5" footer="0.5"/>
  <pageSetup fitToHeight="1" fitToWidth="1" orientation="landscape" scale="74" r:id="rId3"/>
  <ignoredErrors>
    <ignoredError sqref="G18:G22 G24 G14:G17" unlockedFormula="1"/>
    <ignoredError sqref="G25" formula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"/>
  <sheetViews>
    <sheetView zoomScale="200" zoomScaleNormal="200" workbookViewId="0" topLeftCell="A1">
      <selection activeCell="B10" sqref="B10"/>
    </sheetView>
  </sheetViews>
  <sheetFormatPr defaultColWidth="9.140625" defaultRowHeight="12.75"/>
  <cols>
    <col min="1" max="1" width="25.57421875" style="0" bestFit="1" customWidth="1"/>
    <col min="2" max="2" width="11.57421875" style="0" bestFit="1" customWidth="1"/>
    <col min="4" max="4" width="17.140625" style="0" customWidth="1"/>
  </cols>
  <sheetData>
    <row r="1" spans="1:4" ht="33" customHeight="1">
      <c r="A1" s="154" t="s">
        <v>52</v>
      </c>
      <c r="B1" s="154"/>
      <c r="C1" s="154"/>
      <c r="D1" s="154"/>
    </row>
    <row r="2" spans="1:4" ht="38.25" customHeight="1">
      <c r="A2" s="155" t="s">
        <v>53</v>
      </c>
      <c r="B2" s="155"/>
      <c r="C2" s="155"/>
      <c r="D2" s="155"/>
    </row>
    <row r="3" spans="1:4" ht="12.75">
      <c r="A3" s="156"/>
      <c r="B3" s="156"/>
      <c r="C3" s="156"/>
      <c r="D3" s="156"/>
    </row>
    <row r="4" spans="1:4" ht="25.5">
      <c r="A4" s="35" t="s">
        <v>54</v>
      </c>
      <c r="B4" s="36" t="s">
        <v>55</v>
      </c>
      <c r="C4" s="36" t="s">
        <v>56</v>
      </c>
      <c r="D4" s="36" t="s">
        <v>57</v>
      </c>
    </row>
    <row r="5" spans="1:4" ht="12.75">
      <c r="A5" s="37" t="s">
        <v>58</v>
      </c>
      <c r="B5" s="38">
        <v>0.17</v>
      </c>
      <c r="C5" s="38">
        <v>0.17</v>
      </c>
      <c r="D5" s="38"/>
    </row>
    <row r="6" spans="1:4" ht="12.75">
      <c r="A6" s="37" t="s">
        <v>59</v>
      </c>
      <c r="B6" s="38">
        <v>0.8</v>
      </c>
      <c r="C6" s="38">
        <v>0.8</v>
      </c>
      <c r="D6" s="38"/>
    </row>
    <row r="7" spans="1:4" ht="12.75">
      <c r="A7" s="37" t="s">
        <v>60</v>
      </c>
      <c r="B7" s="38">
        <v>0.63</v>
      </c>
      <c r="C7" s="38">
        <v>0.63</v>
      </c>
      <c r="D7" s="38"/>
    </row>
    <row r="8" spans="1:4" ht="12.75">
      <c r="A8" s="37" t="s">
        <v>343</v>
      </c>
      <c r="B8" s="38"/>
      <c r="C8" s="38">
        <v>17</v>
      </c>
      <c r="D8" s="38"/>
    </row>
    <row r="9" spans="1:4" ht="12.75">
      <c r="A9" s="37" t="s">
        <v>344</v>
      </c>
      <c r="B9" s="38">
        <v>6.88</v>
      </c>
      <c r="C9" s="38"/>
      <c r="D9" s="38"/>
    </row>
    <row r="10" spans="1:4" ht="12.75">
      <c r="A10" s="37" t="s">
        <v>61</v>
      </c>
      <c r="B10" s="38">
        <v>0.45</v>
      </c>
      <c r="C10" s="38">
        <v>0.45</v>
      </c>
      <c r="D10" s="38"/>
    </row>
    <row r="11" spans="1:4" ht="12.75">
      <c r="A11" s="37" t="s">
        <v>62</v>
      </c>
      <c r="B11" s="38">
        <v>0.68</v>
      </c>
      <c r="C11" s="38">
        <v>0.68</v>
      </c>
      <c r="D11" s="38"/>
    </row>
    <row r="12" spans="1:4" ht="25.5">
      <c r="A12" s="37" t="s">
        <v>63</v>
      </c>
      <c r="B12" s="39">
        <v>0.15</v>
      </c>
      <c r="C12" s="39">
        <v>0.85</v>
      </c>
      <c r="D12" s="38"/>
    </row>
    <row r="13" spans="1:4" ht="25.5">
      <c r="A13" s="35" t="s">
        <v>64</v>
      </c>
      <c r="B13" s="36">
        <f>SUM(B5:B11)</f>
        <v>9.61</v>
      </c>
      <c r="C13" s="36">
        <f>SUM(C5:C11)</f>
        <v>19.73</v>
      </c>
      <c r="D13" s="40"/>
    </row>
    <row r="14" spans="1:4" ht="12.75">
      <c r="A14" s="35" t="s">
        <v>65</v>
      </c>
      <c r="B14" s="73">
        <f>1/B13</f>
        <v>0.10405827263267431</v>
      </c>
      <c r="C14" s="73">
        <f>1/C13</f>
        <v>0.05068423720223011</v>
      </c>
      <c r="D14" s="40"/>
    </row>
    <row r="15" spans="1:4" ht="25.5">
      <c r="A15" s="35" t="s">
        <v>66</v>
      </c>
      <c r="B15" s="40"/>
      <c r="C15" s="40"/>
      <c r="D15" s="74">
        <f>B13*B12+C13*C12</f>
        <v>18.212</v>
      </c>
    </row>
    <row r="16" spans="1:4" ht="12.75">
      <c r="A16" s="157" t="s">
        <v>67</v>
      </c>
      <c r="B16" s="157"/>
      <c r="C16" s="157"/>
      <c r="D16" s="157"/>
    </row>
    <row r="17" spans="1:4" ht="12.75">
      <c r="A17" s="153"/>
      <c r="B17" s="153"/>
      <c r="C17" s="153"/>
      <c r="D17" s="153"/>
    </row>
    <row r="18" spans="1:4" ht="16.5">
      <c r="A18" s="154" t="s">
        <v>68</v>
      </c>
      <c r="B18" s="154"/>
      <c r="C18" s="154"/>
      <c r="D18" s="154"/>
    </row>
    <row r="19" spans="1:3" ht="12.75">
      <c r="A19" s="146" t="s">
        <v>16</v>
      </c>
      <c r="B19" s="41" t="s">
        <v>69</v>
      </c>
      <c r="C19" s="41" t="s">
        <v>69</v>
      </c>
    </row>
    <row r="20" spans="1:3" ht="25.5">
      <c r="A20" s="147"/>
      <c r="B20" s="42" t="s">
        <v>70</v>
      </c>
      <c r="C20" s="42" t="s">
        <v>71</v>
      </c>
    </row>
    <row r="21" spans="1:3" ht="12.75">
      <c r="A21" s="148" t="s">
        <v>72</v>
      </c>
      <c r="B21" s="149"/>
      <c r="C21" s="150"/>
    </row>
    <row r="22" spans="1:3" ht="12.75">
      <c r="A22" s="43" t="s">
        <v>73</v>
      </c>
      <c r="B22" s="44" t="s">
        <v>74</v>
      </c>
      <c r="C22" s="44"/>
    </row>
    <row r="23" spans="1:3" ht="12.75">
      <c r="A23" s="43" t="s">
        <v>75</v>
      </c>
      <c r="B23" s="44" t="s">
        <v>76</v>
      </c>
      <c r="C23" s="44"/>
    </row>
    <row r="24" spans="1:3" ht="12.75">
      <c r="A24" s="43" t="s">
        <v>77</v>
      </c>
      <c r="B24" s="44" t="s">
        <v>78</v>
      </c>
      <c r="C24" s="44"/>
    </row>
    <row r="25" spans="1:3" ht="12.75">
      <c r="A25" s="43" t="s">
        <v>79</v>
      </c>
      <c r="B25" s="44" t="s">
        <v>80</v>
      </c>
      <c r="C25" s="44"/>
    </row>
    <row r="26" spans="1:3" ht="12.75">
      <c r="A26" s="43" t="s">
        <v>81</v>
      </c>
      <c r="B26" s="44" t="s">
        <v>82</v>
      </c>
      <c r="C26" s="44"/>
    </row>
    <row r="27" spans="1:3" ht="12.75">
      <c r="A27" s="43" t="s">
        <v>83</v>
      </c>
      <c r="B27" s="44" t="s">
        <v>82</v>
      </c>
      <c r="C27" s="44"/>
    </row>
    <row r="28" spans="1:3" ht="12.75">
      <c r="A28" s="43" t="s">
        <v>84</v>
      </c>
      <c r="B28" s="44">
        <v>3.13</v>
      </c>
      <c r="C28" s="44"/>
    </row>
    <row r="29" spans="1:3" ht="12.75">
      <c r="A29" s="43" t="s">
        <v>85</v>
      </c>
      <c r="B29" s="44">
        <v>3.7</v>
      </c>
      <c r="C29" s="44"/>
    </row>
    <row r="30" spans="1:3" ht="12.75">
      <c r="A30" s="43" t="s">
        <v>86</v>
      </c>
      <c r="B30" s="44">
        <v>2.13</v>
      </c>
      <c r="C30" s="44"/>
    </row>
    <row r="31" spans="1:3" ht="12.75">
      <c r="A31" s="43" t="s">
        <v>87</v>
      </c>
      <c r="B31" s="44">
        <v>1.05</v>
      </c>
      <c r="C31" s="44"/>
    </row>
    <row r="32" spans="1:3" ht="12.75">
      <c r="A32" s="43" t="s">
        <v>88</v>
      </c>
      <c r="B32" s="44">
        <v>4.48</v>
      </c>
      <c r="C32" s="44"/>
    </row>
    <row r="33" spans="1:3" ht="12.75">
      <c r="A33" s="43" t="s">
        <v>89</v>
      </c>
      <c r="B33" s="44">
        <v>4</v>
      </c>
      <c r="C33" s="44"/>
    </row>
    <row r="34" spans="1:3" ht="25.5">
      <c r="A34" s="43" t="s">
        <v>90</v>
      </c>
      <c r="B34" s="44">
        <v>4</v>
      </c>
      <c r="C34" s="44"/>
    </row>
    <row r="35" spans="1:3" ht="12.75">
      <c r="A35" s="43" t="s">
        <v>91</v>
      </c>
      <c r="B35" s="44">
        <v>5</v>
      </c>
      <c r="C35" s="44"/>
    </row>
    <row r="36" spans="1:3" ht="25.5">
      <c r="A36" s="43" t="s">
        <v>92</v>
      </c>
      <c r="B36" s="44">
        <v>6.25</v>
      </c>
      <c r="C36" s="44"/>
    </row>
    <row r="37" spans="1:3" ht="12.75">
      <c r="A37" s="43" t="s">
        <v>93</v>
      </c>
      <c r="B37" s="44">
        <v>7.2</v>
      </c>
      <c r="C37" s="44"/>
    </row>
    <row r="38" spans="1:3" ht="12.75">
      <c r="A38" s="148" t="s">
        <v>94</v>
      </c>
      <c r="B38" s="149"/>
      <c r="C38" s="150"/>
    </row>
    <row r="39" spans="1:3" ht="12.75">
      <c r="A39" s="43" t="s">
        <v>95</v>
      </c>
      <c r="B39" s="44"/>
      <c r="C39" s="44">
        <v>0.8</v>
      </c>
    </row>
    <row r="40" spans="1:3" ht="12.75">
      <c r="A40" s="43" t="s">
        <v>96</v>
      </c>
      <c r="B40" s="44"/>
      <c r="C40" s="44">
        <v>1.11</v>
      </c>
    </row>
    <row r="41" spans="1:3" ht="12.75">
      <c r="A41" s="43" t="s">
        <v>97</v>
      </c>
      <c r="B41" s="44"/>
      <c r="C41" s="44">
        <v>1.28</v>
      </c>
    </row>
    <row r="42" spans="1:3" ht="12.75">
      <c r="A42" s="43" t="s">
        <v>98</v>
      </c>
      <c r="B42" s="44"/>
      <c r="C42" s="44">
        <v>0.8</v>
      </c>
    </row>
    <row r="43" spans="1:3" ht="12.75">
      <c r="A43" s="43" t="s">
        <v>99</v>
      </c>
      <c r="B43" s="44"/>
      <c r="C43" s="44">
        <v>0.44</v>
      </c>
    </row>
    <row r="44" spans="1:3" ht="12.75">
      <c r="A44" s="43" t="s">
        <v>100</v>
      </c>
      <c r="B44" s="44">
        <v>0.08</v>
      </c>
      <c r="C44" s="44"/>
    </row>
    <row r="45" spans="1:3" ht="12.75">
      <c r="A45" s="43" t="s">
        <v>101</v>
      </c>
      <c r="B45" s="44">
        <v>1.25</v>
      </c>
      <c r="C45" s="44"/>
    </row>
    <row r="46" spans="1:3" ht="12.75">
      <c r="A46" s="43" t="s">
        <v>102</v>
      </c>
      <c r="B46" s="44"/>
      <c r="C46" s="44">
        <v>1.88</v>
      </c>
    </row>
    <row r="47" spans="1:3" ht="12.75">
      <c r="A47" s="43" t="s">
        <v>103</v>
      </c>
      <c r="B47" s="44"/>
      <c r="C47" s="44">
        <v>4.38</v>
      </c>
    </row>
    <row r="48" spans="1:3" ht="12.75">
      <c r="A48" s="43" t="s">
        <v>104</v>
      </c>
      <c r="B48" s="44"/>
      <c r="C48" s="44">
        <v>6.88</v>
      </c>
    </row>
    <row r="49" spans="1:3" ht="12.75">
      <c r="A49" s="43" t="s">
        <v>105</v>
      </c>
      <c r="B49" s="44">
        <v>1.33</v>
      </c>
      <c r="C49" s="44"/>
    </row>
    <row r="50" spans="1:3" ht="12.75">
      <c r="A50" s="148" t="s">
        <v>106</v>
      </c>
      <c r="B50" s="149"/>
      <c r="C50" s="150"/>
    </row>
    <row r="51" spans="1:3" ht="12.75">
      <c r="A51" s="43" t="s">
        <v>107</v>
      </c>
      <c r="B51" s="44">
        <v>1.25</v>
      </c>
      <c r="C51" s="44"/>
    </row>
    <row r="52" spans="1:3" ht="12.75">
      <c r="A52" s="43" t="s">
        <v>108</v>
      </c>
      <c r="B52" s="44"/>
      <c r="C52" s="44">
        <v>0.31</v>
      </c>
    </row>
    <row r="53" spans="1:3" ht="12.75">
      <c r="A53" s="43" t="s">
        <v>109</v>
      </c>
      <c r="B53" s="44"/>
      <c r="C53" s="44">
        <v>0.47</v>
      </c>
    </row>
    <row r="54" spans="1:3" ht="12.75">
      <c r="A54" s="43" t="s">
        <v>110</v>
      </c>
      <c r="B54" s="44"/>
      <c r="C54" s="44">
        <v>0.63</v>
      </c>
    </row>
    <row r="55" spans="1:3" ht="12.75">
      <c r="A55" s="43" t="s">
        <v>111</v>
      </c>
      <c r="B55" s="44"/>
      <c r="C55" s="44">
        <v>0.77</v>
      </c>
    </row>
    <row r="56" spans="1:3" ht="12.75">
      <c r="A56" s="43" t="s">
        <v>112</v>
      </c>
      <c r="B56" s="44"/>
      <c r="C56" s="44">
        <v>0.94</v>
      </c>
    </row>
    <row r="57" spans="1:3" ht="12.75">
      <c r="A57" s="43" t="s">
        <v>113</v>
      </c>
      <c r="B57" s="44">
        <v>2.64</v>
      </c>
      <c r="C57" s="44"/>
    </row>
    <row r="58" spans="1:3" ht="12.75">
      <c r="A58" s="43" t="s">
        <v>110</v>
      </c>
      <c r="B58" s="44"/>
      <c r="C58" s="44">
        <v>1.32</v>
      </c>
    </row>
    <row r="59" spans="1:3" ht="12.75">
      <c r="A59" s="43" t="s">
        <v>114</v>
      </c>
      <c r="B59" s="44"/>
      <c r="C59" s="44">
        <v>2.06</v>
      </c>
    </row>
    <row r="60" spans="1:3" ht="12.75">
      <c r="A60" s="43" t="s">
        <v>115</v>
      </c>
      <c r="B60" s="44"/>
      <c r="C60" s="44">
        <v>3</v>
      </c>
    </row>
    <row r="61" spans="1:3" ht="12.75">
      <c r="A61" s="43" t="s">
        <v>116</v>
      </c>
      <c r="B61" s="44"/>
      <c r="C61" s="44">
        <v>4</v>
      </c>
    </row>
    <row r="62" spans="1:3" ht="12.75">
      <c r="A62" s="43" t="s">
        <v>117</v>
      </c>
      <c r="B62" s="44"/>
      <c r="C62" s="44">
        <v>6</v>
      </c>
    </row>
    <row r="63" spans="1:3" ht="12.75">
      <c r="A63" s="43" t="s">
        <v>118</v>
      </c>
      <c r="B63" s="44"/>
      <c r="C63" s="44">
        <v>3.75</v>
      </c>
    </row>
    <row r="64" spans="1:3" ht="12.75">
      <c r="A64" s="43" t="s">
        <v>116</v>
      </c>
      <c r="B64" s="44"/>
      <c r="C64" s="44">
        <v>5</v>
      </c>
    </row>
    <row r="65" spans="1:3" ht="12.75">
      <c r="A65" s="43" t="s">
        <v>117</v>
      </c>
      <c r="B65" s="44"/>
      <c r="C65" s="44">
        <v>7.5</v>
      </c>
    </row>
    <row r="66" spans="1:3" ht="12.75">
      <c r="A66" s="45" t="s">
        <v>119</v>
      </c>
      <c r="B66" s="151"/>
      <c r="C66" s="151">
        <v>5.4</v>
      </c>
    </row>
    <row r="67" spans="1:3" ht="12.75">
      <c r="A67" s="46" t="s">
        <v>120</v>
      </c>
      <c r="B67" s="152"/>
      <c r="C67" s="152"/>
    </row>
    <row r="68" spans="1:3" ht="12.75">
      <c r="A68" s="43" t="s">
        <v>116</v>
      </c>
      <c r="B68" s="44"/>
      <c r="C68" s="44">
        <v>7.2</v>
      </c>
    </row>
    <row r="69" spans="1:3" ht="12.75">
      <c r="A69" s="43" t="s">
        <v>117</v>
      </c>
      <c r="B69" s="44"/>
      <c r="C69" s="44">
        <v>10.8</v>
      </c>
    </row>
    <row r="70" spans="1:3" ht="12.75">
      <c r="A70" s="148" t="s">
        <v>121</v>
      </c>
      <c r="B70" s="149"/>
      <c r="C70" s="150"/>
    </row>
    <row r="71" spans="1:3" ht="12.75">
      <c r="A71" s="43" t="s">
        <v>122</v>
      </c>
      <c r="B71" s="44"/>
      <c r="C71" s="44">
        <v>0.34</v>
      </c>
    </row>
    <row r="72" spans="1:3" ht="12.75">
      <c r="A72" s="43" t="s">
        <v>123</v>
      </c>
      <c r="B72" s="44"/>
      <c r="C72" s="44">
        <v>0.77</v>
      </c>
    </row>
    <row r="73" spans="1:3" ht="12.75">
      <c r="A73" s="43" t="s">
        <v>120</v>
      </c>
      <c r="B73" s="44"/>
      <c r="C73" s="44">
        <v>0.93</v>
      </c>
    </row>
    <row r="74" spans="1:3" ht="12.75">
      <c r="A74" s="43" t="s">
        <v>124</v>
      </c>
      <c r="B74" s="44"/>
      <c r="C74" s="44">
        <v>0.8</v>
      </c>
    </row>
    <row r="75" spans="1:3" ht="12.75">
      <c r="A75" s="45" t="s">
        <v>125</v>
      </c>
      <c r="B75" s="151"/>
      <c r="C75" s="151">
        <v>0.61</v>
      </c>
    </row>
    <row r="76" spans="1:3" ht="12.75">
      <c r="A76" s="46" t="s">
        <v>126</v>
      </c>
      <c r="B76" s="152"/>
      <c r="C76" s="152"/>
    </row>
    <row r="77" spans="1:3" ht="12.75">
      <c r="A77" s="43" t="s">
        <v>127</v>
      </c>
      <c r="B77" s="44"/>
      <c r="C77" s="44">
        <v>1.8</v>
      </c>
    </row>
    <row r="78" spans="1:3" ht="12.75">
      <c r="A78" s="43" t="s">
        <v>128</v>
      </c>
      <c r="B78" s="44"/>
      <c r="C78" s="44">
        <v>0.44</v>
      </c>
    </row>
    <row r="79" spans="1:3" ht="12.75">
      <c r="A79" s="148" t="s">
        <v>129</v>
      </c>
      <c r="B79" s="149"/>
      <c r="C79" s="150"/>
    </row>
    <row r="80" spans="1:3" ht="12.75">
      <c r="A80" s="43" t="s">
        <v>130</v>
      </c>
      <c r="B80" s="44"/>
      <c r="C80" s="44">
        <v>0.45</v>
      </c>
    </row>
    <row r="81" spans="1:3" ht="12.75">
      <c r="A81" s="43" t="s">
        <v>131</v>
      </c>
      <c r="B81" s="44"/>
      <c r="C81" s="44">
        <v>0.56</v>
      </c>
    </row>
    <row r="82" spans="1:3" ht="12.75">
      <c r="A82" s="43" t="s">
        <v>132</v>
      </c>
      <c r="B82" s="44"/>
      <c r="C82" s="44">
        <v>0.47</v>
      </c>
    </row>
    <row r="83" spans="1:3" ht="12.75">
      <c r="A83" s="148" t="s">
        <v>133</v>
      </c>
      <c r="B83" s="149"/>
      <c r="C83" s="150"/>
    </row>
    <row r="84" spans="1:3" ht="12.75">
      <c r="A84" s="43" t="s">
        <v>107</v>
      </c>
      <c r="B84" s="44">
        <v>1.25</v>
      </c>
      <c r="C84" s="44"/>
    </row>
    <row r="85" spans="1:3" ht="12.75">
      <c r="A85" s="43" t="s">
        <v>120</v>
      </c>
      <c r="B85" s="44"/>
      <c r="C85" s="44">
        <v>0.93</v>
      </c>
    </row>
    <row r="86" spans="1:3" ht="25.5">
      <c r="A86" s="43" t="s">
        <v>134</v>
      </c>
      <c r="B86" s="44">
        <v>1.31</v>
      </c>
      <c r="C86" s="44"/>
    </row>
    <row r="87" spans="1:3" ht="12.75">
      <c r="A87" s="43" t="s">
        <v>131</v>
      </c>
      <c r="B87" s="44"/>
      <c r="C87" s="44">
        <v>0.82</v>
      </c>
    </row>
    <row r="88" spans="1:3" ht="12.75">
      <c r="A88" s="43" t="s">
        <v>135</v>
      </c>
      <c r="B88" s="44">
        <v>0.91</v>
      </c>
      <c r="C88" s="44"/>
    </row>
    <row r="89" spans="1:3" ht="12.75">
      <c r="A89" s="43" t="s">
        <v>120</v>
      </c>
      <c r="B89" s="44"/>
      <c r="C89" s="44">
        <v>0.68</v>
      </c>
    </row>
    <row r="90" spans="1:3" ht="12.75">
      <c r="A90" s="43" t="s">
        <v>136</v>
      </c>
      <c r="B90" s="44"/>
      <c r="C90" s="44">
        <v>0.05</v>
      </c>
    </row>
    <row r="91" spans="1:3" ht="12.75">
      <c r="A91" s="43" t="s">
        <v>137</v>
      </c>
      <c r="B91" s="44"/>
      <c r="C91" s="44">
        <v>2.08</v>
      </c>
    </row>
    <row r="92" spans="1:3" ht="12.75">
      <c r="A92" s="43" t="s">
        <v>138</v>
      </c>
      <c r="B92" s="44"/>
      <c r="C92" s="44">
        <v>1.23</v>
      </c>
    </row>
    <row r="93" spans="1:3" ht="12.75">
      <c r="A93" s="148" t="s">
        <v>139</v>
      </c>
      <c r="B93" s="149"/>
      <c r="C93" s="150"/>
    </row>
    <row r="94" spans="1:3" ht="12.75">
      <c r="A94" s="43" t="s">
        <v>140</v>
      </c>
      <c r="B94" s="44"/>
      <c r="C94" s="44">
        <v>0.44</v>
      </c>
    </row>
    <row r="95" spans="1:3" ht="12.75">
      <c r="A95" s="43" t="s">
        <v>141</v>
      </c>
      <c r="B95" s="44"/>
      <c r="C95" s="44">
        <v>0.97</v>
      </c>
    </row>
    <row r="96" spans="1:3" ht="12.75">
      <c r="A96" s="148" t="s">
        <v>142</v>
      </c>
      <c r="B96" s="149"/>
      <c r="C96" s="150"/>
    </row>
    <row r="97" spans="1:3" ht="12.75">
      <c r="A97" s="43" t="s">
        <v>143</v>
      </c>
      <c r="B97" s="44"/>
      <c r="C97" s="44">
        <v>0.91</v>
      </c>
    </row>
    <row r="98" spans="1:3" ht="12.75">
      <c r="A98" s="43" t="s">
        <v>144</v>
      </c>
      <c r="B98" s="44"/>
      <c r="C98" s="44">
        <v>2</v>
      </c>
    </row>
    <row r="99" spans="1:3" ht="12.75">
      <c r="A99" s="45" t="s">
        <v>145</v>
      </c>
      <c r="B99" s="151"/>
      <c r="C99" s="151">
        <v>1.61</v>
      </c>
    </row>
    <row r="100" spans="1:3" ht="12.75">
      <c r="A100" s="46" t="s">
        <v>146</v>
      </c>
      <c r="B100" s="152"/>
      <c r="C100" s="152"/>
    </row>
    <row r="101" spans="1:3" ht="12.75">
      <c r="A101" s="43" t="s">
        <v>147</v>
      </c>
      <c r="B101" s="44"/>
      <c r="C101" s="44">
        <v>1.69</v>
      </c>
    </row>
    <row r="102" spans="1:3" ht="12.75">
      <c r="A102" s="43" t="s">
        <v>148</v>
      </c>
      <c r="B102" s="44"/>
      <c r="C102" s="44">
        <v>2.04</v>
      </c>
    </row>
    <row r="103" spans="1:3" ht="12.75">
      <c r="A103" s="43" t="s">
        <v>149</v>
      </c>
      <c r="B103" s="44"/>
      <c r="C103" s="44">
        <v>2.38</v>
      </c>
    </row>
    <row r="104" spans="1:3" ht="12.75">
      <c r="A104" s="43" t="s">
        <v>150</v>
      </c>
      <c r="B104" s="44"/>
      <c r="C104" s="44">
        <v>3.13</v>
      </c>
    </row>
    <row r="105" spans="1:3" ht="12.75">
      <c r="A105" s="43" t="s">
        <v>151</v>
      </c>
      <c r="B105" s="44"/>
      <c r="C105" s="44">
        <v>2.77</v>
      </c>
    </row>
    <row r="106" spans="1:3" ht="12.75">
      <c r="A106" s="43" t="s">
        <v>152</v>
      </c>
      <c r="B106" s="44"/>
      <c r="C106" s="44">
        <v>3.85</v>
      </c>
    </row>
    <row r="107" spans="1:3" ht="25.5">
      <c r="A107" s="43" t="s">
        <v>153</v>
      </c>
      <c r="B107" s="44"/>
      <c r="C107" s="44">
        <v>4.05</v>
      </c>
    </row>
    <row r="108" spans="1:3" ht="12.75">
      <c r="A108" s="45" t="s">
        <v>154</v>
      </c>
      <c r="B108" s="151"/>
      <c r="C108" s="151">
        <v>2.56</v>
      </c>
    </row>
    <row r="109" spans="1:3" ht="12.75">
      <c r="A109" s="46" t="s">
        <v>155</v>
      </c>
      <c r="B109" s="152"/>
      <c r="C109" s="152"/>
    </row>
    <row r="110" spans="1:3" ht="12.75">
      <c r="A110" s="43" t="s">
        <v>156</v>
      </c>
      <c r="B110" s="44"/>
      <c r="C110" s="44">
        <v>3.23</v>
      </c>
    </row>
    <row r="111" spans="1:3" ht="38.25">
      <c r="A111" s="43" t="s">
        <v>157</v>
      </c>
      <c r="B111" s="44"/>
      <c r="C111" s="44">
        <v>0.29</v>
      </c>
    </row>
    <row r="112" spans="1:3" ht="12.75">
      <c r="A112" s="148" t="s">
        <v>158</v>
      </c>
      <c r="B112" s="149"/>
      <c r="C112" s="150"/>
    </row>
    <row r="113" spans="1:3" ht="12.75">
      <c r="A113" s="45" t="s">
        <v>159</v>
      </c>
      <c r="B113" s="151"/>
      <c r="C113" s="151">
        <v>2.17</v>
      </c>
    </row>
    <row r="114" spans="1:3" ht="12.75">
      <c r="A114" s="46" t="s">
        <v>160</v>
      </c>
      <c r="B114" s="152"/>
      <c r="C114" s="152"/>
    </row>
    <row r="115" spans="1:3" ht="12.75">
      <c r="A115" s="43" t="s">
        <v>161</v>
      </c>
      <c r="B115" s="44"/>
      <c r="C115" s="44">
        <v>3.03</v>
      </c>
    </row>
    <row r="116" spans="1:3" ht="12.75">
      <c r="A116" s="43" t="s">
        <v>162</v>
      </c>
      <c r="B116" s="44"/>
      <c r="C116" s="44">
        <v>3.7</v>
      </c>
    </row>
    <row r="117" spans="1:3" ht="25.5">
      <c r="A117" s="45" t="s">
        <v>163</v>
      </c>
      <c r="B117" s="151"/>
      <c r="C117" s="151">
        <v>1.85</v>
      </c>
    </row>
    <row r="118" spans="1:3" ht="12.75">
      <c r="A118" s="46" t="s">
        <v>160</v>
      </c>
      <c r="B118" s="152"/>
      <c r="C118" s="152"/>
    </row>
    <row r="119" spans="1:3" ht="25.5">
      <c r="A119" s="43" t="s">
        <v>164</v>
      </c>
      <c r="B119" s="44"/>
      <c r="C119" s="44">
        <v>1.25</v>
      </c>
    </row>
    <row r="120" spans="1:3" ht="12.75">
      <c r="A120" s="43" t="s">
        <v>165</v>
      </c>
      <c r="B120" s="44"/>
      <c r="C120" s="44">
        <v>1</v>
      </c>
    </row>
    <row r="121" spans="1:3" ht="12.75">
      <c r="A121" s="45" t="s">
        <v>166</v>
      </c>
      <c r="B121" s="151"/>
      <c r="C121" s="151">
        <v>15</v>
      </c>
    </row>
    <row r="122" spans="1:3" ht="12.75">
      <c r="A122" s="46" t="s">
        <v>167</v>
      </c>
      <c r="B122" s="152"/>
      <c r="C122" s="152"/>
    </row>
    <row r="123" spans="1:3" ht="12.75">
      <c r="A123" s="148" t="s">
        <v>168</v>
      </c>
      <c r="B123" s="149"/>
      <c r="C123" s="150"/>
    </row>
    <row r="124" spans="1:3" ht="12.75">
      <c r="A124" s="43" t="s">
        <v>169</v>
      </c>
      <c r="B124" s="44"/>
      <c r="C124" s="44">
        <v>0.61</v>
      </c>
    </row>
    <row r="125" spans="1:3" ht="12.75">
      <c r="A125" s="43" t="s">
        <v>170</v>
      </c>
      <c r="B125" s="44"/>
      <c r="C125" s="44">
        <v>0.68</v>
      </c>
    </row>
    <row r="126" spans="1:3" ht="12.75">
      <c r="A126" s="43" t="s">
        <v>171</v>
      </c>
      <c r="B126" s="44"/>
      <c r="C126" s="44">
        <v>0.17</v>
      </c>
    </row>
    <row r="127" spans="1:3" ht="12.75">
      <c r="A127" s="148" t="s">
        <v>172</v>
      </c>
      <c r="B127" s="149"/>
      <c r="C127" s="150"/>
    </row>
    <row r="128" spans="1:3" ht="12.75">
      <c r="A128" s="43" t="s">
        <v>173</v>
      </c>
      <c r="B128" s="44"/>
      <c r="C128" s="44">
        <v>1</v>
      </c>
    </row>
  </sheetData>
  <mergeCells count="32">
    <mergeCell ref="A17:D17"/>
    <mergeCell ref="A18:D18"/>
    <mergeCell ref="A1:D1"/>
    <mergeCell ref="A2:D2"/>
    <mergeCell ref="A3:D3"/>
    <mergeCell ref="A16:D16"/>
    <mergeCell ref="B121:B122"/>
    <mergeCell ref="C121:C122"/>
    <mergeCell ref="A123:C123"/>
    <mergeCell ref="A127:C127"/>
    <mergeCell ref="A112:C112"/>
    <mergeCell ref="B113:B114"/>
    <mergeCell ref="C113:C114"/>
    <mergeCell ref="B117:B118"/>
    <mergeCell ref="C117:C118"/>
    <mergeCell ref="B99:B100"/>
    <mergeCell ref="C99:C100"/>
    <mergeCell ref="B108:B109"/>
    <mergeCell ref="C108:C109"/>
    <mergeCell ref="A79:C79"/>
    <mergeCell ref="A83:C83"/>
    <mergeCell ref="A93:C93"/>
    <mergeCell ref="A96:C96"/>
    <mergeCell ref="B66:B67"/>
    <mergeCell ref="C66:C67"/>
    <mergeCell ref="A70:C70"/>
    <mergeCell ref="B75:B76"/>
    <mergeCell ref="C75:C76"/>
    <mergeCell ref="A19:A20"/>
    <mergeCell ref="A21:C21"/>
    <mergeCell ref="A38:C38"/>
    <mergeCell ref="A50:C50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="200" zoomScaleNormal="200" workbookViewId="0" topLeftCell="A83">
      <selection activeCell="L95" sqref="L95"/>
    </sheetView>
  </sheetViews>
  <sheetFormatPr defaultColWidth="9.140625" defaultRowHeight="12.75"/>
  <cols>
    <col min="1" max="2" width="10.421875" style="0" customWidth="1"/>
  </cols>
  <sheetData>
    <row r="1" spans="1:10" ht="12.75">
      <c r="A1" s="181" t="s">
        <v>323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3.5" thickBot="1"/>
    <row r="3" spans="1:10" ht="14.25" thickBot="1" thickTop="1">
      <c r="A3" s="158" t="s">
        <v>174</v>
      </c>
      <c r="B3" s="161" t="s">
        <v>175</v>
      </c>
      <c r="C3" s="164" t="s">
        <v>176</v>
      </c>
      <c r="D3" s="165"/>
      <c r="E3" s="165"/>
      <c r="F3" s="166"/>
      <c r="G3" s="167" t="s">
        <v>177</v>
      </c>
      <c r="H3" s="168"/>
      <c r="I3" s="168"/>
      <c r="J3" s="169"/>
    </row>
    <row r="4" spans="1:10" ht="20.25" customHeight="1" thickBot="1">
      <c r="A4" s="159"/>
      <c r="B4" s="162"/>
      <c r="C4" s="170" t="s">
        <v>178</v>
      </c>
      <c r="D4" s="172" t="s">
        <v>179</v>
      </c>
      <c r="E4" s="173"/>
      <c r="F4" s="174"/>
      <c r="G4" s="175" t="s">
        <v>178</v>
      </c>
      <c r="H4" s="177" t="s">
        <v>179</v>
      </c>
      <c r="I4" s="178"/>
      <c r="J4" s="179"/>
    </row>
    <row r="5" spans="1:10" ht="13.5" thickBot="1">
      <c r="A5" s="160"/>
      <c r="B5" s="163"/>
      <c r="C5" s="171"/>
      <c r="D5" s="47">
        <v>0.3125</v>
      </c>
      <c r="E5" s="47">
        <v>0.5625</v>
      </c>
      <c r="F5" s="47">
        <v>0.8125</v>
      </c>
      <c r="G5" s="176"/>
      <c r="H5" s="48">
        <v>0.3125</v>
      </c>
      <c r="I5" s="48">
        <v>0.5625</v>
      </c>
      <c r="J5" s="52">
        <v>0.8125</v>
      </c>
    </row>
    <row r="6" spans="1:10" ht="13.5" thickBot="1">
      <c r="A6" s="180" t="s">
        <v>180</v>
      </c>
      <c r="B6" s="49" t="s">
        <v>181</v>
      </c>
      <c r="C6" s="50">
        <v>10</v>
      </c>
      <c r="D6" s="50">
        <v>81</v>
      </c>
      <c r="E6" s="50">
        <v>61</v>
      </c>
      <c r="F6" s="50">
        <v>66</v>
      </c>
      <c r="G6" s="51">
        <v>95</v>
      </c>
      <c r="H6" s="51">
        <v>84</v>
      </c>
      <c r="I6" s="51">
        <v>56</v>
      </c>
      <c r="J6" s="53">
        <v>68</v>
      </c>
    </row>
    <row r="7" spans="1:10" ht="13.5" thickBot="1">
      <c r="A7" s="160"/>
      <c r="B7" s="49" t="s">
        <v>182</v>
      </c>
      <c r="C7" s="50">
        <v>10</v>
      </c>
      <c r="D7" s="50"/>
      <c r="E7" s="50"/>
      <c r="F7" s="50"/>
      <c r="G7" s="51">
        <v>95</v>
      </c>
      <c r="H7" s="51">
        <v>90</v>
      </c>
      <c r="I7" s="51">
        <v>64</v>
      </c>
      <c r="J7" s="53">
        <v>78</v>
      </c>
    </row>
    <row r="8" spans="1:10" ht="13.5" thickBot="1">
      <c r="A8" s="180" t="s">
        <v>183</v>
      </c>
      <c r="B8" s="49" t="s">
        <v>184</v>
      </c>
      <c r="C8" s="50">
        <v>-10</v>
      </c>
      <c r="D8" s="50">
        <v>83</v>
      </c>
      <c r="E8" s="50">
        <v>58</v>
      </c>
      <c r="F8" s="50"/>
      <c r="G8" s="51">
        <v>90</v>
      </c>
      <c r="H8" s="51">
        <v>77</v>
      </c>
      <c r="I8" s="51">
        <v>36</v>
      </c>
      <c r="J8" s="53"/>
    </row>
    <row r="9" spans="1:10" ht="13.5" thickBot="1">
      <c r="A9" s="159"/>
      <c r="B9" s="49" t="s">
        <v>185</v>
      </c>
      <c r="C9" s="50">
        <v>25</v>
      </c>
      <c r="D9" s="50">
        <v>75</v>
      </c>
      <c r="E9" s="50">
        <v>47</v>
      </c>
      <c r="F9" s="50">
        <v>39</v>
      </c>
      <c r="G9" s="51">
        <v>100</v>
      </c>
      <c r="H9" s="51">
        <v>53</v>
      </c>
      <c r="I9" s="51">
        <v>31</v>
      </c>
      <c r="J9" s="53">
        <v>23</v>
      </c>
    </row>
    <row r="10" spans="1:10" ht="13.5" thickBot="1">
      <c r="A10" s="160"/>
      <c r="B10" s="49" t="s">
        <v>186</v>
      </c>
      <c r="C10" s="50">
        <v>30</v>
      </c>
      <c r="D10" s="50">
        <v>56</v>
      </c>
      <c r="E10" s="50">
        <v>37</v>
      </c>
      <c r="F10" s="50">
        <v>27</v>
      </c>
      <c r="G10" s="51">
        <v>105</v>
      </c>
      <c r="H10" s="51">
        <v>51</v>
      </c>
      <c r="I10" s="51">
        <v>31</v>
      </c>
      <c r="J10" s="53">
        <v>23</v>
      </c>
    </row>
    <row r="11" spans="1:10" ht="13.5" thickBot="1">
      <c r="A11" s="54" t="s">
        <v>187</v>
      </c>
      <c r="B11" s="49" t="s">
        <v>188</v>
      </c>
      <c r="C11" s="50">
        <v>5</v>
      </c>
      <c r="D11" s="50">
        <v>80</v>
      </c>
      <c r="E11" s="50">
        <v>67</v>
      </c>
      <c r="F11" s="50">
        <v>68</v>
      </c>
      <c r="G11" s="51">
        <v>110</v>
      </c>
      <c r="H11" s="51">
        <v>85</v>
      </c>
      <c r="I11" s="51">
        <v>55</v>
      </c>
      <c r="J11" s="53">
        <v>59</v>
      </c>
    </row>
    <row r="12" spans="1:10" ht="13.5" thickBot="1">
      <c r="A12" s="180" t="s">
        <v>189</v>
      </c>
      <c r="B12" s="49" t="s">
        <v>190</v>
      </c>
      <c r="C12" s="50">
        <v>30</v>
      </c>
      <c r="D12" s="50">
        <v>87</v>
      </c>
      <c r="E12" s="50"/>
      <c r="F12" s="50">
        <v>77</v>
      </c>
      <c r="G12" s="51">
        <v>95</v>
      </c>
      <c r="H12" s="51">
        <v>92</v>
      </c>
      <c r="I12" s="51"/>
      <c r="J12" s="53">
        <v>80</v>
      </c>
    </row>
    <row r="13" spans="1:10" ht="13.5" thickBot="1">
      <c r="A13" s="159"/>
      <c r="B13" s="49" t="s">
        <v>191</v>
      </c>
      <c r="C13" s="50">
        <v>25</v>
      </c>
      <c r="D13" s="50">
        <v>93</v>
      </c>
      <c r="E13" s="50">
        <v>80</v>
      </c>
      <c r="F13" s="50">
        <v>66</v>
      </c>
      <c r="G13" s="51">
        <v>90</v>
      </c>
      <c r="H13" s="51">
        <v>61</v>
      </c>
      <c r="I13" s="51">
        <v>36</v>
      </c>
      <c r="J13" s="53">
        <v>20</v>
      </c>
    </row>
    <row r="14" spans="1:10" ht="13.5" thickBot="1">
      <c r="A14" s="159"/>
      <c r="B14" s="49" t="s">
        <v>192</v>
      </c>
      <c r="C14" s="50">
        <v>35</v>
      </c>
      <c r="D14" s="50">
        <v>63</v>
      </c>
      <c r="E14" s="50">
        <v>46</v>
      </c>
      <c r="F14" s="50">
        <v>51</v>
      </c>
      <c r="G14" s="51">
        <v>105</v>
      </c>
      <c r="H14" s="51">
        <v>85</v>
      </c>
      <c r="I14" s="51">
        <v>50</v>
      </c>
      <c r="J14" s="53">
        <v>54</v>
      </c>
    </row>
    <row r="15" spans="1:10" ht="13.5" thickBot="1">
      <c r="A15" s="159"/>
      <c r="B15" s="49" t="s">
        <v>193</v>
      </c>
      <c r="C15" s="50">
        <v>30</v>
      </c>
      <c r="D15" s="50">
        <v>90</v>
      </c>
      <c r="E15" s="50">
        <v>82</v>
      </c>
      <c r="F15" s="50">
        <v>70</v>
      </c>
      <c r="G15" s="51">
        <v>90</v>
      </c>
      <c r="H15" s="51">
        <v>76</v>
      </c>
      <c r="I15" s="51">
        <v>46</v>
      </c>
      <c r="J15" s="53">
        <v>28</v>
      </c>
    </row>
    <row r="16" spans="1:10" ht="13.5" thickBot="1">
      <c r="A16" s="159"/>
      <c r="B16" s="49" t="s">
        <v>194</v>
      </c>
      <c r="C16" s="50">
        <v>35</v>
      </c>
      <c r="D16" s="50">
        <v>76</v>
      </c>
      <c r="E16" s="50">
        <v>58</v>
      </c>
      <c r="F16" s="50">
        <v>60</v>
      </c>
      <c r="G16" s="51">
        <v>100</v>
      </c>
      <c r="H16" s="51">
        <v>86</v>
      </c>
      <c r="I16" s="51">
        <v>68</v>
      </c>
      <c r="J16" s="53">
        <v>65</v>
      </c>
    </row>
    <row r="17" spans="1:10" ht="23.25" thickBot="1">
      <c r="A17" s="160"/>
      <c r="B17" s="49" t="s">
        <v>195</v>
      </c>
      <c r="C17" s="50">
        <v>35</v>
      </c>
      <c r="D17" s="50">
        <v>84</v>
      </c>
      <c r="E17" s="50">
        <v>69</v>
      </c>
      <c r="F17" s="50">
        <v>70</v>
      </c>
      <c r="G17" s="51">
        <v>85</v>
      </c>
      <c r="H17" s="51">
        <v>92</v>
      </c>
      <c r="I17" s="51">
        <v>75</v>
      </c>
      <c r="J17" s="53">
        <v>78</v>
      </c>
    </row>
    <row r="18" spans="1:10" ht="13.5" thickBot="1">
      <c r="A18" s="180" t="s">
        <v>196</v>
      </c>
      <c r="B18" s="49" t="s">
        <v>197</v>
      </c>
      <c r="C18" s="50">
        <v>-10</v>
      </c>
      <c r="D18" s="50">
        <v>54</v>
      </c>
      <c r="E18" s="50">
        <v>37</v>
      </c>
      <c r="F18" s="50">
        <v>41</v>
      </c>
      <c r="G18" s="51">
        <v>85</v>
      </c>
      <c r="H18" s="51">
        <v>55</v>
      </c>
      <c r="I18" s="51">
        <v>27</v>
      </c>
      <c r="J18" s="53">
        <v>30</v>
      </c>
    </row>
    <row r="19" spans="1:10" ht="23.25" thickBot="1">
      <c r="A19" s="159"/>
      <c r="B19" s="49" t="s">
        <v>198</v>
      </c>
      <c r="C19" s="50">
        <v>-15</v>
      </c>
      <c r="D19" s="50">
        <v>77</v>
      </c>
      <c r="E19" s="50">
        <v>64</v>
      </c>
      <c r="F19" s="50">
        <v>64</v>
      </c>
      <c r="G19" s="51">
        <v>95</v>
      </c>
      <c r="H19" s="51">
        <v>48</v>
      </c>
      <c r="I19" s="51">
        <v>27</v>
      </c>
      <c r="J19" s="53">
        <v>22</v>
      </c>
    </row>
    <row r="20" spans="1:10" ht="13.5" thickBot="1">
      <c r="A20" s="160"/>
      <c r="B20" s="49" t="s">
        <v>199</v>
      </c>
      <c r="C20" s="50">
        <v>-20</v>
      </c>
      <c r="D20" s="50">
        <v>67</v>
      </c>
      <c r="E20" s="50">
        <v>44</v>
      </c>
      <c r="F20" s="50">
        <v>48</v>
      </c>
      <c r="G20" s="51">
        <v>95</v>
      </c>
      <c r="H20" s="51">
        <v>73</v>
      </c>
      <c r="I20" s="51">
        <v>34</v>
      </c>
      <c r="J20" s="53">
        <v>35</v>
      </c>
    </row>
    <row r="21" spans="1:10" ht="13.5" thickBot="1">
      <c r="A21" s="54" t="s">
        <v>200</v>
      </c>
      <c r="B21" s="49" t="s">
        <v>201</v>
      </c>
      <c r="C21" s="50">
        <v>0</v>
      </c>
      <c r="D21" s="50">
        <v>75</v>
      </c>
      <c r="E21" s="50">
        <v>65</v>
      </c>
      <c r="F21" s="50">
        <v>69</v>
      </c>
      <c r="G21" s="51">
        <v>95</v>
      </c>
      <c r="H21" s="51">
        <v>77</v>
      </c>
      <c r="I21" s="51">
        <v>64</v>
      </c>
      <c r="J21" s="53">
        <v>74</v>
      </c>
    </row>
    <row r="22" spans="1:10" ht="13.5" thickBot="1">
      <c r="A22" s="54" t="s">
        <v>202</v>
      </c>
      <c r="B22" s="49" t="s">
        <v>203</v>
      </c>
      <c r="C22" s="50">
        <v>0</v>
      </c>
      <c r="D22" s="50">
        <v>77</v>
      </c>
      <c r="E22" s="50">
        <v>62</v>
      </c>
      <c r="F22" s="50">
        <v>70</v>
      </c>
      <c r="G22" s="51">
        <v>95</v>
      </c>
      <c r="H22" s="51">
        <v>80</v>
      </c>
      <c r="I22" s="51">
        <v>52</v>
      </c>
      <c r="J22" s="53">
        <v>69</v>
      </c>
    </row>
    <row r="23" spans="1:10" ht="23.25" thickBot="1">
      <c r="A23" s="54" t="s">
        <v>204</v>
      </c>
      <c r="B23" s="49" t="s">
        <v>205</v>
      </c>
      <c r="C23" s="50">
        <v>0</v>
      </c>
      <c r="D23" s="50">
        <v>73</v>
      </c>
      <c r="E23" s="50">
        <v>56</v>
      </c>
      <c r="F23" s="50">
        <v>64</v>
      </c>
      <c r="G23" s="51">
        <v>95</v>
      </c>
      <c r="H23" s="51">
        <v>78</v>
      </c>
      <c r="I23" s="51">
        <v>52</v>
      </c>
      <c r="J23" s="53">
        <v>64</v>
      </c>
    </row>
    <row r="24" spans="1:10" ht="13.5" thickBot="1">
      <c r="A24" s="180" t="s">
        <v>206</v>
      </c>
      <c r="B24" s="49" t="s">
        <v>207</v>
      </c>
      <c r="C24" s="50">
        <v>25</v>
      </c>
      <c r="D24" s="50">
        <v>89</v>
      </c>
      <c r="E24" s="50">
        <v>56</v>
      </c>
      <c r="F24" s="50">
        <v>75</v>
      </c>
      <c r="G24" s="51">
        <v>95</v>
      </c>
      <c r="H24" s="51">
        <v>85</v>
      </c>
      <c r="I24" s="51">
        <v>57</v>
      </c>
      <c r="J24" s="53">
        <v>76</v>
      </c>
    </row>
    <row r="25" spans="1:10" ht="13.5" thickBot="1">
      <c r="A25" s="160"/>
      <c r="B25" s="49" t="s">
        <v>208</v>
      </c>
      <c r="C25" s="50">
        <v>35</v>
      </c>
      <c r="D25" s="50">
        <v>87</v>
      </c>
      <c r="E25" s="50">
        <v>59</v>
      </c>
      <c r="F25" s="50">
        <v>75</v>
      </c>
      <c r="G25" s="51">
        <v>91</v>
      </c>
      <c r="H25" s="51">
        <v>83</v>
      </c>
      <c r="I25" s="51">
        <v>64</v>
      </c>
      <c r="J25" s="53">
        <v>76</v>
      </c>
    </row>
    <row r="26" spans="1:10" ht="13.5" thickBot="1">
      <c r="A26" s="180" t="s">
        <v>209</v>
      </c>
      <c r="B26" s="49" t="s">
        <v>210</v>
      </c>
      <c r="C26" s="50">
        <v>10</v>
      </c>
      <c r="D26" s="50">
        <v>80</v>
      </c>
      <c r="E26" s="50">
        <v>64</v>
      </c>
      <c r="F26" s="50">
        <v>69</v>
      </c>
      <c r="G26" s="51">
        <v>95</v>
      </c>
      <c r="H26" s="51">
        <v>83</v>
      </c>
      <c r="I26" s="51">
        <v>57</v>
      </c>
      <c r="J26" s="53">
        <v>68</v>
      </c>
    </row>
    <row r="27" spans="1:10" ht="13.5" thickBot="1">
      <c r="A27" s="159"/>
      <c r="B27" s="49" t="s">
        <v>211</v>
      </c>
      <c r="C27" s="50">
        <v>10</v>
      </c>
      <c r="D27" s="50">
        <v>84</v>
      </c>
      <c r="E27" s="50">
        <v>59</v>
      </c>
      <c r="F27" s="50">
        <v>69</v>
      </c>
      <c r="G27" s="51">
        <v>98</v>
      </c>
      <c r="H27" s="51">
        <v>83</v>
      </c>
      <c r="I27" s="51">
        <v>55</v>
      </c>
      <c r="J27" s="53">
        <v>69</v>
      </c>
    </row>
    <row r="28" spans="1:10" ht="13.5" thickBot="1">
      <c r="A28" s="160"/>
      <c r="B28" s="49" t="s">
        <v>212</v>
      </c>
      <c r="C28" s="50">
        <v>20</v>
      </c>
      <c r="D28" s="50">
        <v>83</v>
      </c>
      <c r="E28" s="50">
        <v>58</v>
      </c>
      <c r="F28" s="50">
        <v>72</v>
      </c>
      <c r="G28" s="51">
        <v>95</v>
      </c>
      <c r="H28" s="51">
        <v>85</v>
      </c>
      <c r="I28" s="51">
        <v>61</v>
      </c>
      <c r="J28" s="53">
        <v>80</v>
      </c>
    </row>
    <row r="29" spans="1:10" ht="13.5" thickBot="1">
      <c r="A29" s="180" t="s">
        <v>213</v>
      </c>
      <c r="B29" s="49" t="s">
        <v>214</v>
      </c>
      <c r="C29" s="50">
        <v>-10</v>
      </c>
      <c r="D29" s="50">
        <v>82</v>
      </c>
      <c r="E29" s="50">
        <v>75</v>
      </c>
      <c r="F29" s="50">
        <v>74</v>
      </c>
      <c r="G29" s="51">
        <v>95</v>
      </c>
      <c r="H29" s="51">
        <v>54</v>
      </c>
      <c r="I29" s="51">
        <v>34</v>
      </c>
      <c r="J29" s="53">
        <v>23</v>
      </c>
    </row>
    <row r="30" spans="1:10" ht="13.5" thickBot="1">
      <c r="A30" s="160"/>
      <c r="B30" s="49" t="s">
        <v>215</v>
      </c>
      <c r="C30" s="50">
        <v>-5</v>
      </c>
      <c r="D30" s="50">
        <v>79</v>
      </c>
      <c r="E30" s="50">
        <v>73</v>
      </c>
      <c r="F30" s="50">
        <v>71</v>
      </c>
      <c r="G30" s="51">
        <v>95</v>
      </c>
      <c r="H30" s="51">
        <v>64</v>
      </c>
      <c r="I30" s="51">
        <v>37</v>
      </c>
      <c r="J30" s="53">
        <v>25</v>
      </c>
    </row>
    <row r="31" spans="1:10" ht="13.5" thickBot="1">
      <c r="A31" s="180" t="s">
        <v>216</v>
      </c>
      <c r="B31" s="49" t="s">
        <v>217</v>
      </c>
      <c r="C31" s="50">
        <v>0</v>
      </c>
      <c r="D31" s="50">
        <v>81</v>
      </c>
      <c r="E31" s="50">
        <v>69</v>
      </c>
      <c r="F31" s="50"/>
      <c r="G31" s="51">
        <v>98</v>
      </c>
      <c r="H31" s="51">
        <v>83</v>
      </c>
      <c r="I31" s="51">
        <v>57</v>
      </c>
      <c r="J31" s="53"/>
    </row>
    <row r="32" spans="1:10" ht="13.5" thickBot="1">
      <c r="A32" s="159"/>
      <c r="B32" s="49" t="s">
        <v>218</v>
      </c>
      <c r="C32" s="50">
        <v>-10</v>
      </c>
      <c r="D32" s="50">
        <v>81</v>
      </c>
      <c r="E32" s="50">
        <v>70</v>
      </c>
      <c r="F32" s="50">
        <v>75</v>
      </c>
      <c r="G32" s="51">
        <v>95</v>
      </c>
      <c r="H32" s="51">
        <v>78</v>
      </c>
      <c r="I32" s="51">
        <v>51</v>
      </c>
      <c r="J32" s="53">
        <v>55</v>
      </c>
    </row>
    <row r="33" spans="1:10" ht="13.5" thickBot="1">
      <c r="A33" s="160"/>
      <c r="B33" s="49" t="s">
        <v>219</v>
      </c>
      <c r="C33" s="50">
        <v>-10</v>
      </c>
      <c r="D33" s="50">
        <v>73</v>
      </c>
      <c r="E33" s="50">
        <v>72</v>
      </c>
      <c r="F33" s="50">
        <v>77</v>
      </c>
      <c r="G33" s="51">
        <v>96</v>
      </c>
      <c r="H33" s="51">
        <v>81</v>
      </c>
      <c r="I33" s="51">
        <v>53</v>
      </c>
      <c r="J33" s="53">
        <v>58</v>
      </c>
    </row>
    <row r="34" spans="1:10" ht="13.5" thickBot="1">
      <c r="A34" s="180" t="s">
        <v>220</v>
      </c>
      <c r="B34" s="49" t="s">
        <v>221</v>
      </c>
      <c r="C34" s="50">
        <v>-10</v>
      </c>
      <c r="D34" s="50">
        <v>84</v>
      </c>
      <c r="E34" s="50">
        <v>75</v>
      </c>
      <c r="F34" s="50">
        <v>81</v>
      </c>
      <c r="G34" s="51">
        <v>95</v>
      </c>
      <c r="H34" s="51">
        <v>84</v>
      </c>
      <c r="I34" s="51">
        <v>53</v>
      </c>
      <c r="J34" s="53">
        <v>58</v>
      </c>
    </row>
    <row r="35" spans="1:10" ht="13.5" thickBot="1">
      <c r="A35" s="159"/>
      <c r="B35" s="49" t="s">
        <v>222</v>
      </c>
      <c r="C35" s="50">
        <v>-10</v>
      </c>
      <c r="D35" s="50">
        <v>83</v>
      </c>
      <c r="E35" s="50">
        <v>72</v>
      </c>
      <c r="F35" s="50">
        <v>78</v>
      </c>
      <c r="G35" s="51">
        <v>95</v>
      </c>
      <c r="H35" s="51">
        <v>84</v>
      </c>
      <c r="I35" s="51">
        <v>54</v>
      </c>
      <c r="J35" s="53">
        <v>60</v>
      </c>
    </row>
    <row r="36" spans="1:10" ht="13.5" thickBot="1">
      <c r="A36" s="160"/>
      <c r="B36" s="49" t="s">
        <v>223</v>
      </c>
      <c r="C36" s="50">
        <v>0</v>
      </c>
      <c r="D36" s="50">
        <v>82</v>
      </c>
      <c r="E36" s="50">
        <v>70</v>
      </c>
      <c r="F36" s="50">
        <v>76</v>
      </c>
      <c r="G36" s="51">
        <v>95</v>
      </c>
      <c r="H36" s="51">
        <v>77</v>
      </c>
      <c r="I36" s="51">
        <v>50</v>
      </c>
      <c r="J36" s="53">
        <v>56</v>
      </c>
    </row>
    <row r="37" spans="1:10" ht="13.5" thickBot="1">
      <c r="A37" s="180" t="s">
        <v>224</v>
      </c>
      <c r="B37" s="49" t="s">
        <v>225</v>
      </c>
      <c r="C37" s="50">
        <v>-15</v>
      </c>
      <c r="D37" s="50"/>
      <c r="E37" s="50"/>
      <c r="F37" s="50"/>
      <c r="G37" s="51">
        <v>95</v>
      </c>
      <c r="H37" s="51"/>
      <c r="I37" s="51"/>
      <c r="J37" s="53"/>
    </row>
    <row r="38" spans="1:10" ht="13.5" thickBot="1">
      <c r="A38" s="160"/>
      <c r="B38" s="49" t="s">
        <v>226</v>
      </c>
      <c r="C38" s="50">
        <v>-20</v>
      </c>
      <c r="D38" s="50">
        <v>78</v>
      </c>
      <c r="E38" s="50">
        <v>67</v>
      </c>
      <c r="F38" s="50">
        <v>72</v>
      </c>
      <c r="G38" s="51">
        <v>95</v>
      </c>
      <c r="H38" s="51">
        <v>86</v>
      </c>
      <c r="I38" s="51">
        <v>55</v>
      </c>
      <c r="J38" s="53">
        <v>54</v>
      </c>
    </row>
    <row r="39" spans="1:10" ht="13.5" thickBot="1">
      <c r="A39" s="180" t="s">
        <v>227</v>
      </c>
      <c r="B39" s="49" t="s">
        <v>228</v>
      </c>
      <c r="C39" s="50">
        <v>-10</v>
      </c>
      <c r="D39" s="50">
        <v>78</v>
      </c>
      <c r="E39" s="50">
        <v>57</v>
      </c>
      <c r="F39" s="50">
        <v>61</v>
      </c>
      <c r="G39" s="51">
        <v>95</v>
      </c>
      <c r="H39" s="51">
        <v>77</v>
      </c>
      <c r="I39" s="51">
        <v>45</v>
      </c>
      <c r="J39" s="53">
        <v>52</v>
      </c>
    </row>
    <row r="40" spans="1:10" ht="13.5" thickBot="1">
      <c r="A40" s="160"/>
      <c r="B40" s="49" t="s">
        <v>229</v>
      </c>
      <c r="C40" s="50">
        <v>-10</v>
      </c>
      <c r="D40" s="50">
        <v>78</v>
      </c>
      <c r="E40" s="50">
        <v>64</v>
      </c>
      <c r="F40" s="50">
        <v>67</v>
      </c>
      <c r="G40" s="51">
        <v>100</v>
      </c>
      <c r="H40" s="51">
        <v>85</v>
      </c>
      <c r="I40" s="51">
        <v>54</v>
      </c>
      <c r="J40" s="53">
        <v>54</v>
      </c>
    </row>
    <row r="41" spans="1:10" ht="13.5" thickBot="1">
      <c r="A41" s="54" t="s">
        <v>230</v>
      </c>
      <c r="B41" s="49" t="s">
        <v>231</v>
      </c>
      <c r="C41" s="50">
        <v>0</v>
      </c>
      <c r="D41" s="50">
        <v>78</v>
      </c>
      <c r="E41" s="50">
        <v>68</v>
      </c>
      <c r="F41" s="50">
        <v>69</v>
      </c>
      <c r="G41" s="51">
        <v>95</v>
      </c>
      <c r="H41" s="51">
        <v>77</v>
      </c>
      <c r="I41" s="51">
        <v>52</v>
      </c>
      <c r="J41" s="53">
        <v>57</v>
      </c>
    </row>
    <row r="42" spans="1:10" ht="13.5" thickBot="1">
      <c r="A42" s="180" t="s">
        <v>232</v>
      </c>
      <c r="B42" s="49" t="s">
        <v>233</v>
      </c>
      <c r="C42" s="50">
        <v>20</v>
      </c>
      <c r="D42" s="50">
        <v>85</v>
      </c>
      <c r="E42" s="50">
        <v>67</v>
      </c>
      <c r="F42" s="50">
        <v>73</v>
      </c>
      <c r="G42" s="51">
        <v>95</v>
      </c>
      <c r="H42" s="51">
        <v>84</v>
      </c>
      <c r="I42" s="51">
        <v>64</v>
      </c>
      <c r="J42" s="53">
        <v>72</v>
      </c>
    </row>
    <row r="43" spans="1:10" ht="13.5" thickBot="1">
      <c r="A43" s="160"/>
      <c r="B43" s="49" t="s">
        <v>234</v>
      </c>
      <c r="C43" s="50">
        <v>20</v>
      </c>
      <c r="D43" s="50">
        <v>83</v>
      </c>
      <c r="E43" s="50">
        <v>67</v>
      </c>
      <c r="F43" s="50">
        <v>66</v>
      </c>
      <c r="G43" s="51">
        <v>100</v>
      </c>
      <c r="H43" s="51">
        <v>86</v>
      </c>
      <c r="I43" s="51">
        <v>56</v>
      </c>
      <c r="J43" s="53">
        <v>62</v>
      </c>
    </row>
    <row r="44" spans="1:10" ht="13.5" thickBot="1">
      <c r="A44" s="54" t="s">
        <v>235</v>
      </c>
      <c r="B44" s="49" t="s">
        <v>236</v>
      </c>
      <c r="C44" s="50">
        <v>-5</v>
      </c>
      <c r="D44" s="50">
        <v>81</v>
      </c>
      <c r="E44" s="50">
        <v>65</v>
      </c>
      <c r="F44" s="50">
        <v>74</v>
      </c>
      <c r="G44" s="51">
        <v>90</v>
      </c>
      <c r="H44" s="51">
        <v>78</v>
      </c>
      <c r="I44" s="51">
        <v>58</v>
      </c>
      <c r="J44" s="53">
        <v>76</v>
      </c>
    </row>
    <row r="45" spans="1:10" ht="13.5" thickBot="1">
      <c r="A45" s="54" t="s">
        <v>237</v>
      </c>
      <c r="B45" s="49" t="s">
        <v>238</v>
      </c>
      <c r="C45" s="50">
        <v>0</v>
      </c>
      <c r="D45" s="50">
        <v>72</v>
      </c>
      <c r="E45" s="50">
        <v>68</v>
      </c>
      <c r="F45" s="50">
        <v>56</v>
      </c>
      <c r="G45" s="51">
        <v>95</v>
      </c>
      <c r="H45" s="51">
        <v>71</v>
      </c>
      <c r="I45" s="51">
        <v>52</v>
      </c>
      <c r="J45" s="53">
        <v>65</v>
      </c>
    </row>
    <row r="46" spans="1:10" ht="23.25" thickBot="1">
      <c r="A46" s="54" t="s">
        <v>239</v>
      </c>
      <c r="B46" s="49" t="s">
        <v>240</v>
      </c>
      <c r="C46" s="50">
        <v>0</v>
      </c>
      <c r="D46" s="50">
        <v>72</v>
      </c>
      <c r="E46" s="50">
        <v>59</v>
      </c>
      <c r="F46" s="50">
        <v>67</v>
      </c>
      <c r="G46" s="51">
        <v>92</v>
      </c>
      <c r="H46" s="51">
        <v>72</v>
      </c>
      <c r="I46" s="51">
        <v>55</v>
      </c>
      <c r="J46" s="53">
        <v>70</v>
      </c>
    </row>
    <row r="47" spans="1:10" ht="13.5" thickBot="1">
      <c r="A47" s="180" t="s">
        <v>241</v>
      </c>
      <c r="B47" s="49" t="s">
        <v>242</v>
      </c>
      <c r="C47" s="50">
        <v>-10</v>
      </c>
      <c r="D47" s="50">
        <v>82</v>
      </c>
      <c r="E47" s="50">
        <v>71</v>
      </c>
      <c r="F47" s="50">
        <v>77</v>
      </c>
      <c r="G47" s="51">
        <v>95</v>
      </c>
      <c r="H47" s="51">
        <v>74</v>
      </c>
      <c r="I47" s="51">
        <v>50</v>
      </c>
      <c r="J47" s="53">
        <v>56</v>
      </c>
    </row>
    <row r="48" spans="1:10" ht="13.5" thickBot="1">
      <c r="A48" s="160"/>
      <c r="B48" s="49" t="s">
        <v>243</v>
      </c>
      <c r="C48" s="50">
        <v>-10</v>
      </c>
      <c r="D48" s="50">
        <v>85</v>
      </c>
      <c r="E48" s="50">
        <v>78</v>
      </c>
      <c r="F48" s="50">
        <v>80</v>
      </c>
      <c r="G48" s="51">
        <v>95</v>
      </c>
      <c r="H48" s="51">
        <v>76</v>
      </c>
      <c r="I48" s="51">
        <v>51</v>
      </c>
      <c r="J48" s="53">
        <v>54</v>
      </c>
    </row>
    <row r="49" spans="1:10" ht="13.5" thickBot="1">
      <c r="A49" s="180" t="s">
        <v>244</v>
      </c>
      <c r="B49" s="49" t="s">
        <v>335</v>
      </c>
      <c r="C49" s="50">
        <v>-25</v>
      </c>
      <c r="D49" s="50">
        <v>78</v>
      </c>
      <c r="E49" s="50">
        <v>74</v>
      </c>
      <c r="F49" s="50">
        <v>74</v>
      </c>
      <c r="G49" s="51">
        <v>93</v>
      </c>
      <c r="H49" s="51">
        <v>87</v>
      </c>
      <c r="I49" s="51">
        <v>61</v>
      </c>
      <c r="J49" s="53">
        <v>66</v>
      </c>
    </row>
    <row r="50" spans="1:10" ht="13.5" thickBot="1">
      <c r="A50" s="160"/>
      <c r="B50" s="49" t="s">
        <v>245</v>
      </c>
      <c r="C50" s="50">
        <v>-20</v>
      </c>
      <c r="D50" s="50">
        <v>82</v>
      </c>
      <c r="E50" s="50">
        <v>72</v>
      </c>
      <c r="F50" s="50">
        <v>75</v>
      </c>
      <c r="G50" s="51">
        <v>95</v>
      </c>
      <c r="H50" s="51">
        <v>82</v>
      </c>
      <c r="I50" s="51">
        <v>54</v>
      </c>
      <c r="J50" s="53">
        <v>54</v>
      </c>
    </row>
    <row r="51" spans="1:10" ht="13.5" thickBot="1">
      <c r="A51" s="54" t="s">
        <v>246</v>
      </c>
      <c r="B51" s="49" t="s">
        <v>247</v>
      </c>
      <c r="C51" s="50">
        <v>10</v>
      </c>
      <c r="D51" s="50">
        <v>82</v>
      </c>
      <c r="E51" s="50">
        <v>65</v>
      </c>
      <c r="F51" s="50">
        <v>67</v>
      </c>
      <c r="G51" s="51">
        <v>95</v>
      </c>
      <c r="H51" s="51">
        <v>87</v>
      </c>
      <c r="I51" s="51">
        <v>61</v>
      </c>
      <c r="J51" s="53">
        <v>70</v>
      </c>
    </row>
    <row r="52" spans="1:10" ht="13.5" thickBot="1">
      <c r="A52" s="180" t="s">
        <v>248</v>
      </c>
      <c r="B52" s="49" t="s">
        <v>249</v>
      </c>
      <c r="C52" s="50">
        <v>-10</v>
      </c>
      <c r="D52" s="50">
        <v>78</v>
      </c>
      <c r="E52" s="50">
        <v>64</v>
      </c>
      <c r="F52" s="50">
        <v>66</v>
      </c>
      <c r="G52" s="51">
        <v>100</v>
      </c>
      <c r="H52" s="51">
        <v>76</v>
      </c>
      <c r="I52" s="51">
        <v>48</v>
      </c>
      <c r="J52" s="53">
        <v>47</v>
      </c>
    </row>
    <row r="53" spans="1:10" ht="13.5" thickBot="1">
      <c r="A53" s="160"/>
      <c r="B53" s="49" t="s">
        <v>250</v>
      </c>
      <c r="C53" s="50">
        <v>0</v>
      </c>
      <c r="D53" s="50">
        <v>77</v>
      </c>
      <c r="E53" s="50">
        <v>65</v>
      </c>
      <c r="F53" s="50">
        <v>68</v>
      </c>
      <c r="G53" s="51">
        <v>95</v>
      </c>
      <c r="H53" s="51">
        <v>73</v>
      </c>
      <c r="I53" s="51">
        <v>50</v>
      </c>
      <c r="J53" s="53">
        <v>55</v>
      </c>
    </row>
    <row r="54" spans="1:10" ht="13.5" thickBot="1">
      <c r="A54" s="180" t="s">
        <v>251</v>
      </c>
      <c r="B54" s="49" t="s">
        <v>252</v>
      </c>
      <c r="C54" s="50">
        <v>-25</v>
      </c>
      <c r="D54" s="50">
        <v>67</v>
      </c>
      <c r="E54" s="50">
        <v>73</v>
      </c>
      <c r="F54" s="50">
        <v>60</v>
      </c>
      <c r="G54" s="51">
        <v>90</v>
      </c>
      <c r="H54" s="51">
        <v>65</v>
      </c>
      <c r="I54" s="51">
        <v>40</v>
      </c>
      <c r="J54" s="53">
        <v>33</v>
      </c>
    </row>
    <row r="55" spans="1:10" ht="13.5" thickBot="1">
      <c r="A55" s="160"/>
      <c r="B55" s="49" t="s">
        <v>253</v>
      </c>
      <c r="C55" s="50">
        <v>-20</v>
      </c>
      <c r="D55" s="50">
        <v>76</v>
      </c>
      <c r="E55" s="50">
        <v>70</v>
      </c>
      <c r="F55" s="50">
        <v>71</v>
      </c>
      <c r="G55" s="51">
        <v>95</v>
      </c>
      <c r="H55" s="51">
        <v>82</v>
      </c>
      <c r="I55" s="51">
        <v>36</v>
      </c>
      <c r="J55" s="53">
        <v>33</v>
      </c>
    </row>
    <row r="56" spans="1:10" ht="13.5" thickBot="1">
      <c r="A56" s="180" t="s">
        <v>254</v>
      </c>
      <c r="B56" s="49" t="s">
        <v>255</v>
      </c>
      <c r="C56" s="50">
        <v>-20</v>
      </c>
      <c r="D56" s="50">
        <v>80</v>
      </c>
      <c r="E56" s="50">
        <v>62</v>
      </c>
      <c r="F56" s="50">
        <v>66</v>
      </c>
      <c r="G56" s="51">
        <v>85</v>
      </c>
      <c r="H56" s="51">
        <v>84</v>
      </c>
      <c r="I56" s="51">
        <v>50</v>
      </c>
      <c r="J56" s="53">
        <v>46</v>
      </c>
    </row>
    <row r="57" spans="1:10" ht="13.5" thickBot="1">
      <c r="A57" s="160"/>
      <c r="B57" s="49" t="s">
        <v>256</v>
      </c>
      <c r="C57" s="50">
        <v>-10</v>
      </c>
      <c r="D57" s="50">
        <v>82</v>
      </c>
      <c r="E57" s="50">
        <v>68</v>
      </c>
      <c r="F57" s="50">
        <v>73</v>
      </c>
      <c r="G57" s="51">
        <v>65</v>
      </c>
      <c r="H57" s="51">
        <v>780</v>
      </c>
      <c r="I57" s="51">
        <v>51</v>
      </c>
      <c r="J57" s="53">
        <v>51</v>
      </c>
    </row>
    <row r="58" spans="1:10" ht="13.5" thickBot="1">
      <c r="A58" s="54" t="s">
        <v>257</v>
      </c>
      <c r="B58" s="49" t="s">
        <v>258</v>
      </c>
      <c r="C58" s="50">
        <v>-5</v>
      </c>
      <c r="D58" s="50">
        <v>82</v>
      </c>
      <c r="E58" s="50">
        <v>67</v>
      </c>
      <c r="F58" s="50">
        <v>54</v>
      </c>
      <c r="G58" s="51">
        <v>95</v>
      </c>
      <c r="H58" s="51">
        <v>72</v>
      </c>
      <c r="I58" s="51">
        <v>25</v>
      </c>
      <c r="J58" s="53">
        <v>20</v>
      </c>
    </row>
    <row r="59" spans="1:10" ht="23.25" thickBot="1">
      <c r="A59" s="54" t="s">
        <v>259</v>
      </c>
      <c r="B59" s="49" t="s">
        <v>260</v>
      </c>
      <c r="C59" s="50">
        <v>-15</v>
      </c>
      <c r="D59" s="50">
        <v>78</v>
      </c>
      <c r="E59" s="50">
        <v>60</v>
      </c>
      <c r="F59" s="50">
        <v>69</v>
      </c>
      <c r="G59" s="51">
        <v>90</v>
      </c>
      <c r="H59" s="51">
        <v>80</v>
      </c>
      <c r="I59" s="51">
        <v>49</v>
      </c>
      <c r="J59" s="53">
        <v>69</v>
      </c>
    </row>
    <row r="60" spans="1:10" ht="13.5" thickBot="1">
      <c r="A60" s="180" t="s">
        <v>261</v>
      </c>
      <c r="B60" s="49" t="s">
        <v>262</v>
      </c>
      <c r="C60" s="50">
        <v>5</v>
      </c>
      <c r="D60" s="50">
        <v>79</v>
      </c>
      <c r="E60" s="50">
        <v>68</v>
      </c>
      <c r="F60" s="50">
        <v>74</v>
      </c>
      <c r="G60" s="51">
        <v>95</v>
      </c>
      <c r="H60" s="51">
        <v>81</v>
      </c>
      <c r="I60" s="51">
        <v>72</v>
      </c>
      <c r="J60" s="53">
        <v>82</v>
      </c>
    </row>
    <row r="61" spans="1:10" ht="13.5" thickBot="1">
      <c r="A61" s="159"/>
      <c r="B61" s="49" t="s">
        <v>263</v>
      </c>
      <c r="C61" s="50">
        <v>0</v>
      </c>
      <c r="D61" s="50">
        <v>72</v>
      </c>
      <c r="E61" s="50">
        <v>79</v>
      </c>
      <c r="F61" s="50">
        <v>65</v>
      </c>
      <c r="G61" s="51">
        <v>95</v>
      </c>
      <c r="H61" s="51">
        <v>75</v>
      </c>
      <c r="I61" s="51">
        <v>51</v>
      </c>
      <c r="J61" s="53">
        <v>65</v>
      </c>
    </row>
    <row r="62" spans="1:10" ht="13.5" thickBot="1">
      <c r="A62" s="160"/>
      <c r="B62" s="49" t="s">
        <v>264</v>
      </c>
      <c r="C62" s="50">
        <v>0</v>
      </c>
      <c r="D62" s="50">
        <v>73</v>
      </c>
      <c r="E62" s="50">
        <v>62</v>
      </c>
      <c r="F62" s="50">
        <v>68</v>
      </c>
      <c r="G62" s="51">
        <v>95</v>
      </c>
      <c r="H62" s="51">
        <v>77</v>
      </c>
      <c r="I62" s="51">
        <v>55</v>
      </c>
      <c r="J62" s="53">
        <v>68</v>
      </c>
    </row>
    <row r="63" spans="1:10" ht="13.5" thickBot="1">
      <c r="A63" s="54" t="s">
        <v>265</v>
      </c>
      <c r="B63" s="49" t="s">
        <v>266</v>
      </c>
      <c r="C63" s="50">
        <v>0</v>
      </c>
      <c r="D63" s="50">
        <v>68</v>
      </c>
      <c r="E63" s="50">
        <v>51</v>
      </c>
      <c r="F63" s="50">
        <v>46</v>
      </c>
      <c r="G63" s="51">
        <v>95</v>
      </c>
      <c r="H63" s="51">
        <v>59</v>
      </c>
      <c r="I63" s="51">
        <v>33</v>
      </c>
      <c r="J63" s="53">
        <v>28</v>
      </c>
    </row>
    <row r="64" spans="1:10" ht="13.5" thickBot="1">
      <c r="A64" s="180" t="s">
        <v>267</v>
      </c>
      <c r="B64" s="49" t="s">
        <v>268</v>
      </c>
      <c r="C64" s="50">
        <v>-10</v>
      </c>
      <c r="D64" s="50">
        <v>75</v>
      </c>
      <c r="E64" s="50">
        <v>63</v>
      </c>
      <c r="F64" s="50">
        <v>71</v>
      </c>
      <c r="G64" s="51">
        <v>93</v>
      </c>
      <c r="H64" s="51">
        <v>79</v>
      </c>
      <c r="I64" s="51">
        <v>52</v>
      </c>
      <c r="J64" s="53">
        <v>64</v>
      </c>
    </row>
    <row r="65" spans="1:10" ht="13.5" thickBot="1">
      <c r="A65" s="159"/>
      <c r="B65" s="49" t="s">
        <v>269</v>
      </c>
      <c r="C65" s="50">
        <v>-5</v>
      </c>
      <c r="D65" s="50">
        <v>79</v>
      </c>
      <c r="E65" s="50">
        <v>72</v>
      </c>
      <c r="F65" s="50">
        <v>78</v>
      </c>
      <c r="G65" s="51">
        <v>93</v>
      </c>
      <c r="H65" s="51">
        <v>78</v>
      </c>
      <c r="I65" s="51">
        <v>53</v>
      </c>
      <c r="J65" s="53">
        <v>63</v>
      </c>
    </row>
    <row r="66" spans="1:10" ht="13.5" thickBot="1">
      <c r="A66" s="159"/>
      <c r="B66" s="49" t="s">
        <v>267</v>
      </c>
      <c r="C66" s="50">
        <v>0</v>
      </c>
      <c r="D66" s="50">
        <v>72</v>
      </c>
      <c r="E66" s="50">
        <v>61</v>
      </c>
      <c r="F66" s="50">
        <v>66</v>
      </c>
      <c r="G66" s="51">
        <v>95</v>
      </c>
      <c r="H66" s="51">
        <v>75</v>
      </c>
      <c r="I66" s="51">
        <v>58</v>
      </c>
      <c r="J66" s="53">
        <v>68</v>
      </c>
    </row>
    <row r="67" spans="1:10" ht="13.5" thickBot="1">
      <c r="A67" s="160"/>
      <c r="B67" s="49" t="s">
        <v>270</v>
      </c>
      <c r="C67" s="50">
        <v>-5</v>
      </c>
      <c r="D67" s="50">
        <v>81</v>
      </c>
      <c r="E67" s="50">
        <v>73</v>
      </c>
      <c r="F67" s="50">
        <v>79</v>
      </c>
      <c r="G67" s="51">
        <v>95</v>
      </c>
      <c r="H67" s="51">
        <v>80</v>
      </c>
      <c r="I67" s="51">
        <v>50</v>
      </c>
      <c r="J67" s="53">
        <v>60</v>
      </c>
    </row>
    <row r="68" spans="1:10" ht="13.5" thickBot="1">
      <c r="A68" s="180" t="s">
        <v>271</v>
      </c>
      <c r="B68" s="49" t="s">
        <v>272</v>
      </c>
      <c r="C68" s="50">
        <v>0</v>
      </c>
      <c r="D68" s="50">
        <v>82</v>
      </c>
      <c r="E68" s="50">
        <v>59</v>
      </c>
      <c r="F68" s="50">
        <v>69</v>
      </c>
      <c r="G68" s="51">
        <v>93</v>
      </c>
      <c r="H68" s="51">
        <v>88</v>
      </c>
      <c r="I68" s="51">
        <v>56</v>
      </c>
      <c r="J68" s="53">
        <v>73</v>
      </c>
    </row>
    <row r="69" spans="1:10" ht="13.5" thickBot="1">
      <c r="A69" s="160"/>
      <c r="B69" s="49" t="s">
        <v>273</v>
      </c>
      <c r="C69" s="50">
        <v>10</v>
      </c>
      <c r="D69" s="50">
        <v>82</v>
      </c>
      <c r="E69" s="50">
        <v>57</v>
      </c>
      <c r="F69" s="50">
        <v>69</v>
      </c>
      <c r="G69" s="51">
        <v>95</v>
      </c>
      <c r="H69" s="51">
        <v>86</v>
      </c>
      <c r="I69" s="51">
        <v>55</v>
      </c>
      <c r="J69" s="53">
        <v>72</v>
      </c>
    </row>
    <row r="70" spans="1:10" ht="13.5" thickBot="1">
      <c r="A70" s="54" t="s">
        <v>274</v>
      </c>
      <c r="B70" s="49" t="s">
        <v>275</v>
      </c>
      <c r="C70" s="50">
        <v>-30</v>
      </c>
      <c r="D70" s="50">
        <v>77</v>
      </c>
      <c r="E70" s="50">
        <v>71</v>
      </c>
      <c r="F70" s="50">
        <v>75</v>
      </c>
      <c r="G70" s="51">
        <v>95</v>
      </c>
      <c r="H70" s="51">
        <v>85</v>
      </c>
      <c r="I70" s="51">
        <v>52</v>
      </c>
      <c r="J70" s="53">
        <v>49</v>
      </c>
    </row>
    <row r="71" spans="1:10" ht="13.5" thickBot="1">
      <c r="A71" s="180" t="s">
        <v>276</v>
      </c>
      <c r="B71" s="49" t="s">
        <v>277</v>
      </c>
      <c r="C71" s="50">
        <v>0</v>
      </c>
      <c r="D71" s="50">
        <v>82</v>
      </c>
      <c r="E71" s="50">
        <v>70</v>
      </c>
      <c r="F71" s="50">
        <v>74</v>
      </c>
      <c r="G71" s="51">
        <v>95</v>
      </c>
      <c r="H71" s="51">
        <v>84</v>
      </c>
      <c r="I71" s="51">
        <v>52</v>
      </c>
      <c r="J71" s="53">
        <v>60</v>
      </c>
    </row>
    <row r="72" spans="1:10" ht="13.5" thickBot="1">
      <c r="A72" s="159"/>
      <c r="B72" s="49" t="s">
        <v>278</v>
      </c>
      <c r="C72" s="50">
        <v>0</v>
      </c>
      <c r="D72" s="50">
        <v>81</v>
      </c>
      <c r="E72" s="50">
        <v>72</v>
      </c>
      <c r="F72" s="50">
        <v>79</v>
      </c>
      <c r="G72" s="51">
        <v>95</v>
      </c>
      <c r="H72" s="51">
        <v>79</v>
      </c>
      <c r="I72" s="51">
        <v>52</v>
      </c>
      <c r="J72" s="53">
        <v>58</v>
      </c>
    </row>
    <row r="73" spans="1:10" ht="13.5" thickBot="1">
      <c r="A73" s="159"/>
      <c r="B73" s="49" t="s">
        <v>279</v>
      </c>
      <c r="C73" s="50">
        <v>-10</v>
      </c>
      <c r="D73" s="50">
        <v>83</v>
      </c>
      <c r="E73" s="50">
        <v>71</v>
      </c>
      <c r="F73" s="50">
        <v>76</v>
      </c>
      <c r="G73" s="51">
        <v>95</v>
      </c>
      <c r="H73" s="51">
        <v>78</v>
      </c>
      <c r="I73" s="51">
        <v>52</v>
      </c>
      <c r="J73" s="53">
        <v>60</v>
      </c>
    </row>
    <row r="74" spans="1:10" ht="13.5" thickBot="1">
      <c r="A74" s="160"/>
      <c r="B74" s="49" t="s">
        <v>280</v>
      </c>
      <c r="C74" s="50">
        <v>-10</v>
      </c>
      <c r="D74" s="50">
        <v>79</v>
      </c>
      <c r="E74" s="50">
        <v>72</v>
      </c>
      <c r="F74" s="50">
        <v>75</v>
      </c>
      <c r="G74" s="51">
        <v>95</v>
      </c>
      <c r="H74" s="51">
        <v>76</v>
      </c>
      <c r="I74" s="51">
        <v>52</v>
      </c>
      <c r="J74" s="53">
        <v>59</v>
      </c>
    </row>
    <row r="75" spans="1:10" ht="23.25" thickBot="1">
      <c r="A75" s="54" t="s">
        <v>281</v>
      </c>
      <c r="B75" s="49" t="s">
        <v>282</v>
      </c>
      <c r="C75" s="50">
        <v>0</v>
      </c>
      <c r="D75" s="50">
        <v>79</v>
      </c>
      <c r="E75" s="50">
        <v>62</v>
      </c>
      <c r="F75" s="50">
        <v>65</v>
      </c>
      <c r="G75" s="51">
        <v>101</v>
      </c>
      <c r="H75" s="51">
        <v>80</v>
      </c>
      <c r="I75" s="51">
        <v>49</v>
      </c>
      <c r="J75" s="53">
        <v>51</v>
      </c>
    </row>
    <row r="76" spans="1:10" ht="13.5" thickBot="1">
      <c r="A76" s="180" t="s">
        <v>283</v>
      </c>
      <c r="B76" s="49" t="s">
        <v>284</v>
      </c>
      <c r="C76" s="50">
        <v>-5</v>
      </c>
      <c r="D76" s="50">
        <v>83</v>
      </c>
      <c r="E76" s="50">
        <v>81</v>
      </c>
      <c r="F76" s="50">
        <v>78</v>
      </c>
      <c r="G76" s="51">
        <v>90</v>
      </c>
      <c r="H76" s="51">
        <v>69</v>
      </c>
      <c r="I76" s="51">
        <v>68</v>
      </c>
      <c r="J76" s="53">
        <v>36</v>
      </c>
    </row>
    <row r="77" spans="1:10" ht="13.5" thickBot="1">
      <c r="A77" s="160"/>
      <c r="B77" s="49" t="s">
        <v>236</v>
      </c>
      <c r="C77" s="50">
        <v>10</v>
      </c>
      <c r="D77" s="50">
        <v>87</v>
      </c>
      <c r="E77" s="50">
        <v>82</v>
      </c>
      <c r="F77" s="50">
        <v>78</v>
      </c>
      <c r="G77" s="51">
        <v>90</v>
      </c>
      <c r="H77" s="51">
        <v>86</v>
      </c>
      <c r="I77" s="51">
        <v>63</v>
      </c>
      <c r="J77" s="53">
        <v>48</v>
      </c>
    </row>
    <row r="78" spans="1:10" ht="13.5" thickBot="1">
      <c r="A78" s="180" t="s">
        <v>285</v>
      </c>
      <c r="B78" s="49" t="s">
        <v>286</v>
      </c>
      <c r="C78" s="50">
        <v>0</v>
      </c>
      <c r="D78" s="50">
        <v>72</v>
      </c>
      <c r="E78" s="50">
        <v>49</v>
      </c>
      <c r="F78" s="50">
        <v>65</v>
      </c>
      <c r="G78" s="51">
        <v>95</v>
      </c>
      <c r="H78" s="51">
        <v>78</v>
      </c>
      <c r="I78" s="51">
        <v>51</v>
      </c>
      <c r="J78" s="53">
        <v>62</v>
      </c>
    </row>
    <row r="79" spans="1:10" ht="13.5" thickBot="1">
      <c r="A79" s="159"/>
      <c r="B79" s="49" t="s">
        <v>287</v>
      </c>
      <c r="C79" s="50">
        <v>0</v>
      </c>
      <c r="D79" s="50">
        <v>74</v>
      </c>
      <c r="E79" s="50">
        <v>65</v>
      </c>
      <c r="F79" s="50">
        <v>68</v>
      </c>
      <c r="G79" s="51">
        <v>95</v>
      </c>
      <c r="H79" s="51">
        <v>78</v>
      </c>
      <c r="I79" s="51">
        <v>52</v>
      </c>
      <c r="J79" s="53">
        <v>65</v>
      </c>
    </row>
    <row r="80" spans="1:10" ht="13.5" thickBot="1">
      <c r="A80" s="159"/>
      <c r="B80" s="49" t="s">
        <v>288</v>
      </c>
      <c r="C80" s="50">
        <v>0</v>
      </c>
      <c r="D80" s="50">
        <v>77</v>
      </c>
      <c r="E80" s="50">
        <v>67</v>
      </c>
      <c r="F80" s="50">
        <v>63</v>
      </c>
      <c r="G80" s="51">
        <v>95</v>
      </c>
      <c r="H80" s="51">
        <v>80</v>
      </c>
      <c r="I80" s="51">
        <v>52</v>
      </c>
      <c r="J80" s="53">
        <v>63</v>
      </c>
    </row>
    <row r="81" spans="1:10" ht="13.5" thickBot="1">
      <c r="A81" s="160"/>
      <c r="B81" s="49" t="s">
        <v>289</v>
      </c>
      <c r="C81" s="50">
        <v>-5</v>
      </c>
      <c r="D81" s="50">
        <v>80</v>
      </c>
      <c r="E81" s="50">
        <v>67</v>
      </c>
      <c r="F81" s="50"/>
      <c r="G81" s="51">
        <v>95</v>
      </c>
      <c r="H81" s="51">
        <v>77</v>
      </c>
      <c r="I81" s="51">
        <v>50</v>
      </c>
      <c r="J81" s="53"/>
    </row>
    <row r="82" spans="1:10" ht="13.5" thickBot="1">
      <c r="A82" s="54" t="s">
        <v>290</v>
      </c>
      <c r="B82" s="49" t="s">
        <v>291</v>
      </c>
      <c r="C82" s="50">
        <v>0</v>
      </c>
      <c r="D82" s="50">
        <v>73</v>
      </c>
      <c r="E82" s="50">
        <v>60</v>
      </c>
      <c r="F82" s="50">
        <v>67</v>
      </c>
      <c r="G82" s="51">
        <v>93</v>
      </c>
      <c r="H82" s="51">
        <v>79</v>
      </c>
      <c r="I82" s="51">
        <v>57</v>
      </c>
      <c r="J82" s="53">
        <v>73</v>
      </c>
    </row>
    <row r="83" spans="1:10" ht="13.5" thickBot="1">
      <c r="A83" s="180" t="s">
        <v>292</v>
      </c>
      <c r="B83" s="49" t="s">
        <v>293</v>
      </c>
      <c r="C83" s="50">
        <v>15</v>
      </c>
      <c r="D83" s="50">
        <v>87</v>
      </c>
      <c r="E83" s="50">
        <v>55</v>
      </c>
      <c r="F83" s="50">
        <v>76</v>
      </c>
      <c r="G83" s="51">
        <v>95</v>
      </c>
      <c r="H83" s="51">
        <v>88</v>
      </c>
      <c r="I83" s="51">
        <v>64</v>
      </c>
      <c r="J83" s="53">
        <v>82</v>
      </c>
    </row>
    <row r="84" spans="1:10" ht="13.5" thickBot="1">
      <c r="A84" s="160"/>
      <c r="B84" s="49" t="s">
        <v>294</v>
      </c>
      <c r="C84" s="50">
        <v>10</v>
      </c>
      <c r="D84" s="50">
        <v>81</v>
      </c>
      <c r="E84" s="50">
        <v>57</v>
      </c>
      <c r="F84" s="50">
        <v>65</v>
      </c>
      <c r="G84" s="51">
        <v>95</v>
      </c>
      <c r="H84" s="51">
        <v>83</v>
      </c>
      <c r="I84" s="51">
        <v>56</v>
      </c>
      <c r="J84" s="53">
        <v>68</v>
      </c>
    </row>
    <row r="85" spans="1:10" ht="13.5" thickBot="1">
      <c r="A85" s="180" t="s">
        <v>295</v>
      </c>
      <c r="B85" s="49" t="s">
        <v>296</v>
      </c>
      <c r="C85" s="50">
        <v>-20</v>
      </c>
      <c r="D85" s="50">
        <v>79</v>
      </c>
      <c r="E85" s="50">
        <v>72</v>
      </c>
      <c r="F85" s="50">
        <v>76</v>
      </c>
      <c r="G85" s="51">
        <v>95</v>
      </c>
      <c r="H85" s="51">
        <v>86</v>
      </c>
      <c r="I85" s="51">
        <v>52</v>
      </c>
      <c r="J85" s="53">
        <v>49</v>
      </c>
    </row>
    <row r="86" spans="1:10" ht="13.5" thickBot="1">
      <c r="A86" s="160"/>
      <c r="B86" s="49" t="s">
        <v>297</v>
      </c>
      <c r="C86" s="50">
        <v>-20</v>
      </c>
      <c r="D86" s="50">
        <v>71</v>
      </c>
      <c r="E86" s="50">
        <v>69</v>
      </c>
      <c r="F86" s="50">
        <v>67</v>
      </c>
      <c r="G86" s="51">
        <v>95</v>
      </c>
      <c r="H86" s="51">
        <v>71</v>
      </c>
      <c r="I86" s="51">
        <v>42</v>
      </c>
      <c r="J86" s="53">
        <v>40</v>
      </c>
    </row>
    <row r="87" spans="1:10" ht="13.5" thickBot="1">
      <c r="A87" s="180" t="s">
        <v>298</v>
      </c>
      <c r="B87" s="49" t="s">
        <v>299</v>
      </c>
      <c r="C87" s="50">
        <v>0</v>
      </c>
      <c r="D87" s="50">
        <v>83</v>
      </c>
      <c r="E87" s="50">
        <v>65</v>
      </c>
      <c r="F87" s="50">
        <v>69</v>
      </c>
      <c r="G87" s="51">
        <v>95</v>
      </c>
      <c r="H87" s="51">
        <v>83</v>
      </c>
      <c r="I87" s="51">
        <v>55</v>
      </c>
      <c r="J87" s="53">
        <v>66</v>
      </c>
    </row>
    <row r="88" spans="1:10" ht="13.5" thickBot="1">
      <c r="A88" s="160"/>
      <c r="B88" s="49" t="s">
        <v>300</v>
      </c>
      <c r="C88" s="50">
        <v>0</v>
      </c>
      <c r="D88" s="50">
        <v>82</v>
      </c>
      <c r="E88" s="50">
        <v>67</v>
      </c>
      <c r="F88" s="50">
        <v>73</v>
      </c>
      <c r="G88" s="51">
        <v>95</v>
      </c>
      <c r="H88" s="51">
        <v>85</v>
      </c>
      <c r="I88" s="51">
        <v>55</v>
      </c>
      <c r="J88" s="53">
        <v>59</v>
      </c>
    </row>
    <row r="89" spans="1:10" ht="13.5" thickBot="1">
      <c r="A89" s="180" t="s">
        <v>301</v>
      </c>
      <c r="B89" s="49" t="s">
        <v>302</v>
      </c>
      <c r="C89" s="50">
        <v>-10</v>
      </c>
      <c r="D89" s="50">
        <v>71</v>
      </c>
      <c r="E89" s="50">
        <v>51</v>
      </c>
      <c r="F89" s="50">
        <v>52</v>
      </c>
      <c r="G89" s="51">
        <v>100</v>
      </c>
      <c r="H89" s="51">
        <v>77</v>
      </c>
      <c r="I89" s="51">
        <v>43</v>
      </c>
      <c r="J89" s="53">
        <v>42</v>
      </c>
    </row>
    <row r="90" spans="1:10" ht="23.25" thickBot="1">
      <c r="A90" s="159"/>
      <c r="B90" s="49" t="s">
        <v>303</v>
      </c>
      <c r="C90" s="50">
        <v>20</v>
      </c>
      <c r="D90" s="50">
        <v>88</v>
      </c>
      <c r="E90" s="50">
        <v>66</v>
      </c>
      <c r="F90" s="50">
        <v>75</v>
      </c>
      <c r="G90" s="51">
        <v>95</v>
      </c>
      <c r="H90" s="51">
        <v>93</v>
      </c>
      <c r="I90" s="51">
        <v>58</v>
      </c>
      <c r="J90" s="53">
        <v>68</v>
      </c>
    </row>
    <row r="91" spans="1:10" ht="13.5" thickBot="1">
      <c r="A91" s="159"/>
      <c r="B91" s="49" t="s">
        <v>304</v>
      </c>
      <c r="C91" s="50">
        <v>10</v>
      </c>
      <c r="D91" s="50">
        <v>81</v>
      </c>
      <c r="E91" s="50">
        <v>62</v>
      </c>
      <c r="F91" s="50">
        <v>62</v>
      </c>
      <c r="G91" s="51">
        <v>100</v>
      </c>
      <c r="H91" s="51">
        <v>79</v>
      </c>
      <c r="I91" s="51">
        <v>50</v>
      </c>
      <c r="J91" s="53">
        <v>47</v>
      </c>
    </row>
    <row r="92" spans="1:10" ht="13.5" thickBot="1">
      <c r="A92" s="159"/>
      <c r="B92" s="49" t="s">
        <v>305</v>
      </c>
      <c r="C92" s="50">
        <v>10</v>
      </c>
      <c r="D92" s="50">
        <v>63</v>
      </c>
      <c r="E92" s="50">
        <v>45</v>
      </c>
      <c r="F92" s="50">
        <v>39</v>
      </c>
      <c r="G92" s="51">
        <v>100</v>
      </c>
      <c r="H92" s="51">
        <v>60</v>
      </c>
      <c r="I92" s="51">
        <v>37</v>
      </c>
      <c r="J92" s="53">
        <v>30</v>
      </c>
    </row>
    <row r="93" spans="1:10" ht="13.5" thickBot="1">
      <c r="A93" s="159"/>
      <c r="B93" s="49" t="s">
        <v>306</v>
      </c>
      <c r="C93" s="50">
        <v>20</v>
      </c>
      <c r="D93" s="50">
        <v>85</v>
      </c>
      <c r="E93" s="50">
        <v>66</v>
      </c>
      <c r="F93" s="50">
        <v>73</v>
      </c>
      <c r="G93" s="51">
        <v>95</v>
      </c>
      <c r="H93" s="51">
        <v>90</v>
      </c>
      <c r="I93" s="51">
        <v>58</v>
      </c>
      <c r="J93" s="53">
        <v>66</v>
      </c>
    </row>
    <row r="94" spans="1:10" ht="13.5" thickBot="1">
      <c r="A94" s="160"/>
      <c r="B94" s="49" t="s">
        <v>307</v>
      </c>
      <c r="C94" s="50">
        <v>20</v>
      </c>
      <c r="D94" s="50">
        <v>82</v>
      </c>
      <c r="E94" s="50">
        <v>60</v>
      </c>
      <c r="F94" s="50">
        <v>59</v>
      </c>
      <c r="G94" s="51">
        <v>100</v>
      </c>
      <c r="H94" s="51">
        <v>88</v>
      </c>
      <c r="I94" s="51">
        <v>49</v>
      </c>
      <c r="J94" s="53">
        <v>45</v>
      </c>
    </row>
    <row r="95" spans="1:10" ht="13.5" thickBot="1">
      <c r="A95" s="54" t="s">
        <v>308</v>
      </c>
      <c r="B95" s="49" t="s">
        <v>309</v>
      </c>
      <c r="C95" s="50">
        <v>-10</v>
      </c>
      <c r="D95" s="50">
        <v>80</v>
      </c>
      <c r="E95" s="50">
        <v>71</v>
      </c>
      <c r="F95" s="50">
        <v>72</v>
      </c>
      <c r="G95" s="51">
        <v>95</v>
      </c>
      <c r="H95" s="51">
        <v>56</v>
      </c>
      <c r="I95" s="51">
        <v>27</v>
      </c>
      <c r="J95" s="53">
        <v>23</v>
      </c>
    </row>
    <row r="96" spans="1:10" ht="13.5" thickBot="1">
      <c r="A96" s="54" t="s">
        <v>310</v>
      </c>
      <c r="B96" s="49" t="s">
        <v>311</v>
      </c>
      <c r="C96" s="50">
        <v>-10</v>
      </c>
      <c r="D96" s="50">
        <v>81</v>
      </c>
      <c r="E96" s="50">
        <v>69</v>
      </c>
      <c r="F96" s="50">
        <v>78</v>
      </c>
      <c r="G96" s="51">
        <v>90</v>
      </c>
      <c r="H96" s="51">
        <v>76</v>
      </c>
      <c r="I96" s="51">
        <v>54</v>
      </c>
      <c r="J96" s="53">
        <v>67</v>
      </c>
    </row>
    <row r="97" spans="1:10" ht="13.5" thickBot="1">
      <c r="A97" s="54" t="s">
        <v>312</v>
      </c>
      <c r="B97" s="49" t="s">
        <v>313</v>
      </c>
      <c r="C97" s="50">
        <v>15</v>
      </c>
      <c r="D97" s="50">
        <v>84</v>
      </c>
      <c r="E97" s="50">
        <v>60</v>
      </c>
      <c r="F97" s="50">
        <v>68</v>
      </c>
      <c r="G97" s="51">
        <v>95</v>
      </c>
      <c r="H97" s="51">
        <v>81</v>
      </c>
      <c r="I97" s="51">
        <v>57</v>
      </c>
      <c r="J97" s="53">
        <v>72</v>
      </c>
    </row>
    <row r="98" spans="1:10" ht="13.5" thickBot="1">
      <c r="A98" s="180" t="s">
        <v>205</v>
      </c>
      <c r="B98" s="49" t="s">
        <v>314</v>
      </c>
      <c r="C98" s="50">
        <v>15</v>
      </c>
      <c r="D98" s="50">
        <v>86</v>
      </c>
      <c r="E98" s="50">
        <v>80</v>
      </c>
      <c r="F98" s="50">
        <v>74</v>
      </c>
      <c r="G98" s="51">
        <v>85</v>
      </c>
      <c r="H98" s="51">
        <v>86</v>
      </c>
      <c r="I98" s="51">
        <v>63</v>
      </c>
      <c r="J98" s="53">
        <v>47</v>
      </c>
    </row>
    <row r="99" spans="1:10" ht="13.5" thickBot="1">
      <c r="A99" s="160"/>
      <c r="B99" s="49" t="s">
        <v>315</v>
      </c>
      <c r="C99" s="50">
        <v>-5</v>
      </c>
      <c r="D99" s="50">
        <v>80</v>
      </c>
      <c r="E99" s="50">
        <v>74</v>
      </c>
      <c r="F99" s="50">
        <v>78</v>
      </c>
      <c r="G99" s="51">
        <v>95</v>
      </c>
      <c r="H99" s="51">
        <v>50</v>
      </c>
      <c r="I99" s="51">
        <v>33</v>
      </c>
      <c r="J99" s="53">
        <v>22</v>
      </c>
    </row>
    <row r="100" spans="1:10" ht="13.5" thickBot="1">
      <c r="A100" s="180" t="s">
        <v>316</v>
      </c>
      <c r="B100" s="49" t="s">
        <v>293</v>
      </c>
      <c r="C100" s="50">
        <v>0</v>
      </c>
      <c r="D100" s="50">
        <v>79</v>
      </c>
      <c r="E100" s="50">
        <v>64</v>
      </c>
      <c r="F100" s="50">
        <v>70</v>
      </c>
      <c r="G100" s="51">
        <v>95</v>
      </c>
      <c r="H100" s="51">
        <v>88</v>
      </c>
      <c r="I100" s="51">
        <v>53</v>
      </c>
      <c r="J100" s="53">
        <v>67</v>
      </c>
    </row>
    <row r="101" spans="1:10" ht="13.5" thickBot="1">
      <c r="A101" s="160"/>
      <c r="B101" s="49" t="s">
        <v>317</v>
      </c>
      <c r="C101" s="50">
        <v>-10</v>
      </c>
      <c r="D101" s="50">
        <v>82</v>
      </c>
      <c r="E101" s="50">
        <v>66</v>
      </c>
      <c r="F101" s="50">
        <v>74</v>
      </c>
      <c r="G101" s="51">
        <v>95</v>
      </c>
      <c r="H101" s="51">
        <v>80</v>
      </c>
      <c r="I101" s="51">
        <v>52</v>
      </c>
      <c r="J101" s="53">
        <v>65</v>
      </c>
    </row>
    <row r="102" spans="1:10" ht="13.5" thickBot="1">
      <c r="A102" s="180" t="s">
        <v>318</v>
      </c>
      <c r="B102" s="49" t="s">
        <v>319</v>
      </c>
      <c r="C102" s="50">
        <v>-15</v>
      </c>
      <c r="D102" s="50">
        <v>75</v>
      </c>
      <c r="E102" s="50">
        <v>68</v>
      </c>
      <c r="F102" s="50">
        <v>73</v>
      </c>
      <c r="G102" s="51">
        <v>95</v>
      </c>
      <c r="H102" s="51">
        <v>85</v>
      </c>
      <c r="I102" s="51">
        <v>58</v>
      </c>
      <c r="J102" s="53">
        <v>64</v>
      </c>
    </row>
    <row r="103" spans="1:10" ht="13.5" thickBot="1">
      <c r="A103" s="160"/>
      <c r="B103" s="49" t="s">
        <v>320</v>
      </c>
      <c r="C103" s="50">
        <v>-15</v>
      </c>
      <c r="D103" s="50">
        <v>76</v>
      </c>
      <c r="E103" s="50">
        <v>70</v>
      </c>
      <c r="F103" s="50">
        <v>73</v>
      </c>
      <c r="G103" s="51">
        <v>95</v>
      </c>
      <c r="H103" s="51">
        <v>81</v>
      </c>
      <c r="I103" s="51">
        <v>58</v>
      </c>
      <c r="J103" s="53">
        <v>64</v>
      </c>
    </row>
    <row r="104" spans="1:10" ht="13.5" thickBot="1">
      <c r="A104" s="55" t="s">
        <v>321</v>
      </c>
      <c r="B104" s="56" t="s">
        <v>322</v>
      </c>
      <c r="C104" s="57">
        <v>-15</v>
      </c>
      <c r="D104" s="57">
        <v>59</v>
      </c>
      <c r="E104" s="57">
        <v>48</v>
      </c>
      <c r="F104" s="57">
        <v>55</v>
      </c>
      <c r="G104" s="58">
        <v>95</v>
      </c>
      <c r="H104" s="58">
        <v>73</v>
      </c>
      <c r="I104" s="59"/>
      <c r="J104" s="60"/>
    </row>
    <row r="105" ht="13.5" thickTop="1"/>
  </sheetData>
  <mergeCells count="39">
    <mergeCell ref="A100:A101"/>
    <mergeCell ref="A102:A103"/>
    <mergeCell ref="A1:J1"/>
    <mergeCell ref="A85:A86"/>
    <mergeCell ref="A87:A88"/>
    <mergeCell ref="A89:A94"/>
    <mergeCell ref="A98:A99"/>
    <mergeCell ref="A71:A74"/>
    <mergeCell ref="A76:A77"/>
    <mergeCell ref="A78:A81"/>
    <mergeCell ref="A83:A84"/>
    <mergeCell ref="A56:A57"/>
    <mergeCell ref="A60:A62"/>
    <mergeCell ref="A64:A67"/>
    <mergeCell ref="A68:A69"/>
    <mergeCell ref="A47:A48"/>
    <mergeCell ref="A49:A50"/>
    <mergeCell ref="A52:A53"/>
    <mergeCell ref="A54:A55"/>
    <mergeCell ref="A34:A36"/>
    <mergeCell ref="A37:A38"/>
    <mergeCell ref="A39:A40"/>
    <mergeCell ref="A42:A43"/>
    <mergeCell ref="A24:A25"/>
    <mergeCell ref="A26:A28"/>
    <mergeCell ref="A29:A30"/>
    <mergeCell ref="A31:A33"/>
    <mergeCell ref="A6:A7"/>
    <mergeCell ref="A8:A10"/>
    <mergeCell ref="A12:A17"/>
    <mergeCell ref="A18:A20"/>
    <mergeCell ref="A3:A5"/>
    <mergeCell ref="B3:B5"/>
    <mergeCell ref="C3:F3"/>
    <mergeCell ref="G3:J3"/>
    <mergeCell ref="C4:C5"/>
    <mergeCell ref="D4:F4"/>
    <mergeCell ref="G4:G5"/>
    <mergeCell ref="H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js</cp:lastModifiedBy>
  <cp:lastPrinted>2009-05-21T15:42:21Z</cp:lastPrinted>
  <dcterms:created xsi:type="dcterms:W3CDTF">2009-02-11T16:31:07Z</dcterms:created>
  <dcterms:modified xsi:type="dcterms:W3CDTF">2009-05-21T15:42:30Z</dcterms:modified>
  <cp:category/>
  <cp:version/>
  <cp:contentType/>
  <cp:contentStatus/>
</cp:coreProperties>
</file>